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270" windowWidth="17895" windowHeight="11505" firstSheet="7" activeTab="9"/>
  </bookViews>
  <sheets>
    <sheet name="2016年财政收入" sheetId="5" r:id="rId1"/>
    <sheet name="2016年财政支出" sheetId="6" r:id="rId2"/>
    <sheet name="2017年转移支付及返还性收入财力预算" sheetId="2" r:id="rId3"/>
    <sheet name="2017年财一般预算收入" sheetId="1" r:id="rId4"/>
    <sheet name="2017年一般预算支出" sheetId="3" r:id="rId5"/>
    <sheet name="2017年政府性基金预算收入 " sheetId="7" r:id="rId6"/>
    <sheet name="2017年政府性基金预算支出" sheetId="8" r:id="rId7"/>
    <sheet name="2017年政府性基金转移支付" sheetId="10" r:id="rId8"/>
    <sheet name="2017年国有资本经营预算收支  " sheetId="9" r:id="rId9"/>
    <sheet name="2017年社保基金预算收支" sheetId="4" r:id="rId10"/>
  </sheets>
  <definedNames>
    <definedName name="_xlnm.Database" localSheetId="8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_xlnm.Print_Titles" localSheetId="4">'2017年一般预算支出'!$A:$B,'2017年一般预算支出'!$1:$3</definedName>
    <definedName name="_xlnm.Print_Titles" localSheetId="6">'2017年政府性基金预算支出'!$A:$B,'2017年政府性基金预算支出'!$2:$4</definedName>
    <definedName name="_xlnm.Print_Titles" localSheetId="7">'2017年政府性基金转移支付'!$A:$B,'2017年政府性基金转移支付'!$2:$4</definedName>
    <definedName name="Z_14D838B8_E844_459E_BDBC_76BA9A824649_.wvu.PrintTitles" localSheetId="4" hidden="1">'2017年一般预算支出'!$A:$B,'2017年一般预算支出'!$1:$3</definedName>
    <definedName name="Z_14D838B8_E844_459E_BDBC_76BA9A824649_.wvu.PrintTitles" localSheetId="6" hidden="1">'2017年政府性基金预算支出'!$A:$B,'2017年政府性基金预算支出'!$2:$4</definedName>
    <definedName name="Z_14D838B8_E844_459E_BDBC_76BA9A824649_.wvu.PrintTitles" localSheetId="7" hidden="1">'2017年政府性基金转移支付'!$A:$B,'2017年政府性基金转移支付'!$2:$4</definedName>
    <definedName name="Z_16B9A819_83D1_4221_9C38_C64611C125EC_.wvu.PrintTitles" localSheetId="4" hidden="1">'2017年一般预算支出'!$A:$B,'2017年一般预算支出'!$1:$3</definedName>
    <definedName name="Z_16B9A819_83D1_4221_9C38_C64611C125EC_.wvu.PrintTitles" localSheetId="6" hidden="1">'2017年政府性基金预算支出'!$A:$B,'2017年政府性基金预算支出'!$2:$4</definedName>
    <definedName name="Z_16B9A819_83D1_4221_9C38_C64611C125EC_.wvu.PrintTitles" localSheetId="7" hidden="1">'2017年政府性基金转移支付'!$A:$B,'2017年政府性基金转移支付'!$2:$4</definedName>
    <definedName name="Z_29D25100_03CA_424E_A16B_9AEF6FDA12E6_.wvu.PrintTitles" localSheetId="4" hidden="1">'2017年一般预算支出'!$A:$B,'2017年一般预算支出'!$1:$3</definedName>
    <definedName name="Z_29D25100_03CA_424E_A16B_9AEF6FDA12E6_.wvu.PrintTitles" localSheetId="6" hidden="1">'2017年政府性基金预算支出'!$A:$B,'2017年政府性基金预算支出'!$2:$4</definedName>
    <definedName name="Z_29D25100_03CA_424E_A16B_9AEF6FDA12E6_.wvu.PrintTitles" localSheetId="7" hidden="1">'2017年政府性基金转移支付'!$A:$B,'2017年政府性基金转移支付'!$2:$4</definedName>
    <definedName name="Z_3AAC257B_2AD9_4A25_AC5B_C67816E3919C_.wvu.PrintTitles" localSheetId="4" hidden="1">'2017年一般预算支出'!$A:$B,'2017年一般预算支出'!$1:$3</definedName>
    <definedName name="Z_3AAC257B_2AD9_4A25_AC5B_C67816E3919C_.wvu.PrintTitles" localSheetId="6" hidden="1">'2017年政府性基金预算支出'!$A:$B,'2017年政府性基金预算支出'!$2:$4</definedName>
    <definedName name="Z_3AAC257B_2AD9_4A25_AC5B_C67816E3919C_.wvu.PrintTitles" localSheetId="7" hidden="1">'2017年政府性基金转移支付'!$A:$B,'2017年政府性基金转移支付'!$2:$4</definedName>
    <definedName name="Z_43704BB9_10EB_459D_A0C4_786E9063D7CB_.wvu.PrintTitles" localSheetId="4" hidden="1">'2017年一般预算支出'!$A:$B,'2017年一般预算支出'!$1:$3</definedName>
    <definedName name="Z_43704BB9_10EB_459D_A0C4_786E9063D7CB_.wvu.PrintTitles" localSheetId="6" hidden="1">'2017年政府性基金预算支出'!$A:$B,'2017年政府性基金预算支出'!$2:$4</definedName>
    <definedName name="Z_43704BB9_10EB_459D_A0C4_786E9063D7CB_.wvu.PrintTitles" localSheetId="7" hidden="1">'2017年政府性基金转移支付'!$A:$B,'2017年政府性基金转移支付'!$2:$4</definedName>
    <definedName name="Z_926284B0_3FA8_4F40_836B_598B513479B4_.wvu.PrintTitles" localSheetId="4" hidden="1">'2017年一般预算支出'!$A:$B,'2017年一般预算支出'!$1:$3</definedName>
    <definedName name="Z_926284B0_3FA8_4F40_836B_598B513479B4_.wvu.PrintTitles" localSheetId="6" hidden="1">'2017年政府性基金预算支出'!$A:$B,'2017年政府性基金预算支出'!$2:$4</definedName>
    <definedName name="Z_926284B0_3FA8_4F40_836B_598B513479B4_.wvu.PrintTitles" localSheetId="7" hidden="1">'2017年政府性基金转移支付'!$A:$B,'2017年政府性基金转移支付'!$2:$4</definedName>
    <definedName name="Z_A0E30DDC_5064_492B_B1ED_F4EB86302E4F_.wvu.PrintTitles" localSheetId="4" hidden="1">'2017年一般预算支出'!$A:$B,'2017年一般预算支出'!$1:$3</definedName>
    <definedName name="Z_A0E30DDC_5064_492B_B1ED_F4EB86302E4F_.wvu.PrintTitles" localSheetId="6" hidden="1">'2017年政府性基金预算支出'!$A:$B,'2017年政府性基金预算支出'!$2:$4</definedName>
    <definedName name="Z_A0E30DDC_5064_492B_B1ED_F4EB86302E4F_.wvu.PrintTitles" localSheetId="7" hidden="1">'2017年政府性基金转移支付'!$A:$B,'2017年政府性基金转移支付'!$2:$4</definedName>
    <definedName name="Z_FE83B706_9BED_4628_AB45_5F4434778AA4_.wvu.PrintTitles" localSheetId="4" hidden="1">'2017年一般预算支出'!$A:$B,'2017年一般预算支出'!$1:$3</definedName>
    <definedName name="Z_FE83B706_9BED_4628_AB45_5F4434778AA4_.wvu.PrintTitles" localSheetId="6" hidden="1">'2017年政府性基金预算支出'!$A:$B,'2017年政府性基金预算支出'!$2:$4</definedName>
    <definedName name="Z_FE83B706_9BED_4628_AB45_5F4434778AA4_.wvu.PrintTitles" localSheetId="7" hidden="1">'2017年政府性基金转移支付'!$A:$B,'2017年政府性基金转移支付'!$2:$4</definedName>
    <definedName name="Z_FEFD787C_F80B_4EBE_9898_E373DBACBDA5_.wvu.PrintTitles" localSheetId="4" hidden="1">'2017年一般预算支出'!$A:$B,'2017年一般预算支出'!$1:$3</definedName>
    <definedName name="Z_FEFD787C_F80B_4EBE_9898_E373DBACBDA5_.wvu.PrintTitles" localSheetId="6" hidden="1">'2017年政府性基金预算支出'!$A:$B,'2017年政府性基金预算支出'!$2:$4</definedName>
    <definedName name="Z_FEFD787C_F80B_4EBE_9898_E373DBACBDA5_.wvu.PrintTitles" localSheetId="7" hidden="1">'2017年政府性基金转移支付'!$A:$B,'2017年政府性基金转移支付'!$2:$4</definedName>
  </definedNames>
  <calcPr calcId="124519" concurrentCalc="0"/>
</workbook>
</file>

<file path=xl/calcChain.xml><?xml version="1.0" encoding="utf-8"?>
<calcChain xmlns="http://schemas.openxmlformats.org/spreadsheetml/2006/main">
  <c r="D5" i="10"/>
  <c r="C5"/>
  <c r="E5"/>
  <c r="C4" i="9"/>
  <c r="B4"/>
  <c r="C5" i="8"/>
  <c r="C4" i="7"/>
  <c r="B4"/>
  <c r="D13"/>
  <c r="D12"/>
  <c r="D11"/>
  <c r="D10"/>
  <c r="D9"/>
  <c r="D8"/>
  <c r="D7"/>
  <c r="D6"/>
  <c r="D4"/>
  <c r="D5" i="4"/>
  <c r="C5"/>
  <c r="B30" i="5"/>
  <c r="D30" i="1"/>
  <c r="D28"/>
  <c r="D29"/>
  <c r="B22" i="2"/>
  <c r="D28" i="3"/>
  <c r="C5" i="6" l="1"/>
  <c r="D5"/>
  <c r="B5"/>
  <c r="B34" s="1"/>
  <c r="C30" i="5"/>
  <c r="C21"/>
  <c r="E21" s="1"/>
  <c r="D21"/>
  <c r="C6"/>
  <c r="D6"/>
  <c r="F7"/>
  <c r="F8"/>
  <c r="F9"/>
  <c r="F10"/>
  <c r="F11"/>
  <c r="F12"/>
  <c r="F13"/>
  <c r="F14"/>
  <c r="F15"/>
  <c r="F16"/>
  <c r="F17"/>
  <c r="F18"/>
  <c r="F19"/>
  <c r="F22"/>
  <c r="F23"/>
  <c r="F24"/>
  <c r="F26"/>
  <c r="F29"/>
  <c r="F31"/>
  <c r="F32"/>
  <c r="F33"/>
  <c r="F34"/>
  <c r="F35"/>
  <c r="F36"/>
  <c r="F37"/>
  <c r="F39"/>
  <c r="E7"/>
  <c r="E8"/>
  <c r="E9"/>
  <c r="E10"/>
  <c r="E11"/>
  <c r="E12"/>
  <c r="E13"/>
  <c r="E14"/>
  <c r="E15"/>
  <c r="E16"/>
  <c r="E17"/>
  <c r="E18"/>
  <c r="E19"/>
  <c r="E22"/>
  <c r="E23"/>
  <c r="E24"/>
  <c r="E26"/>
  <c r="E29"/>
  <c r="E31"/>
  <c r="E32"/>
  <c r="E33"/>
  <c r="E34"/>
  <c r="E35"/>
  <c r="E36"/>
  <c r="E37"/>
  <c r="E39"/>
  <c r="D30"/>
  <c r="B5"/>
  <c r="F6" i="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8"/>
  <c r="F29"/>
  <c r="F31"/>
  <c r="F33"/>
  <c r="E24"/>
  <c r="E6"/>
  <c r="E8"/>
  <c r="E9"/>
  <c r="E10"/>
  <c r="E11"/>
  <c r="E12"/>
  <c r="E13"/>
  <c r="E14"/>
  <c r="E15"/>
  <c r="E16"/>
  <c r="E17"/>
  <c r="E18"/>
  <c r="E19"/>
  <c r="E20"/>
  <c r="E21"/>
  <c r="E22"/>
  <c r="E23"/>
  <c r="E25"/>
  <c r="E28"/>
  <c r="E29"/>
  <c r="E31"/>
  <c r="E33"/>
  <c r="C26"/>
  <c r="D26"/>
  <c r="C31" i="2"/>
  <c r="D10"/>
  <c r="D13"/>
  <c r="D14"/>
  <c r="D17"/>
  <c r="D18"/>
  <c r="D6"/>
  <c r="D7"/>
  <c r="D8"/>
  <c r="D11"/>
  <c r="D12"/>
  <c r="D15"/>
  <c r="D16"/>
  <c r="D19"/>
  <c r="E5" i="4"/>
  <c r="B5"/>
  <c r="C22" i="1"/>
  <c r="C20"/>
  <c r="C21"/>
  <c r="B31" i="2"/>
  <c r="C5" i="5" l="1"/>
  <c r="E6"/>
  <c r="E5" i="6"/>
  <c r="D34"/>
  <c r="F34" s="1"/>
  <c r="C34"/>
  <c r="F26"/>
  <c r="F30" i="5"/>
  <c r="E30"/>
  <c r="D5"/>
  <c r="F21"/>
  <c r="F6"/>
  <c r="E26" i="6"/>
  <c r="F5"/>
  <c r="F6" i="4"/>
  <c r="G6"/>
  <c r="F7"/>
  <c r="G7"/>
  <c r="F8"/>
  <c r="G8"/>
  <c r="F9"/>
  <c r="G9"/>
  <c r="F10"/>
  <c r="G10"/>
  <c r="C4" i="3"/>
  <c r="D4"/>
  <c r="E5"/>
  <c r="E8"/>
  <c r="E9"/>
  <c r="E10"/>
  <c r="E11"/>
  <c r="E12"/>
  <c r="E13"/>
  <c r="E14"/>
  <c r="E15"/>
  <c r="E16"/>
  <c r="E17"/>
  <c r="E18"/>
  <c r="E19"/>
  <c r="E22"/>
  <c r="E23"/>
  <c r="E24"/>
  <c r="E25"/>
  <c r="E26"/>
  <c r="C28"/>
  <c r="B5" i="2"/>
  <c r="C5"/>
  <c r="C22"/>
  <c r="D23"/>
  <c r="D24"/>
  <c r="D25"/>
  <c r="D27"/>
  <c r="D30"/>
  <c r="D32"/>
  <c r="D33"/>
  <c r="D37"/>
  <c r="B5" i="1"/>
  <c r="C5"/>
  <c r="D6"/>
  <c r="D7"/>
  <c r="D8"/>
  <c r="D10"/>
  <c r="D11"/>
  <c r="D12"/>
  <c r="D13"/>
  <c r="D14"/>
  <c r="D15"/>
  <c r="D16"/>
  <c r="D17"/>
  <c r="D18"/>
  <c r="D19"/>
  <c r="B22"/>
  <c r="D22"/>
  <c r="D23"/>
  <c r="D24"/>
  <c r="D25"/>
  <c r="D27"/>
  <c r="E5" i="5" l="1"/>
  <c r="B4" i="1"/>
  <c r="D5" i="2"/>
  <c r="C33" i="3"/>
  <c r="E34" i="6"/>
  <c r="F5" i="4"/>
  <c r="G5"/>
  <c r="F5" i="5"/>
  <c r="D40"/>
  <c r="D33" i="3"/>
  <c r="D22" i="2"/>
  <c r="C4"/>
  <c r="E28" i="3"/>
  <c r="D31" i="2"/>
  <c r="B4"/>
  <c r="B38" s="1"/>
  <c r="C4" i="1"/>
  <c r="E4" i="3"/>
  <c r="D5" i="1"/>
  <c r="D4" l="1"/>
  <c r="D4" i="2"/>
  <c r="E33" i="3"/>
  <c r="E40" i="5"/>
  <c r="F40"/>
  <c r="C38" i="2"/>
  <c r="D38" s="1"/>
</calcChain>
</file>

<file path=xl/sharedStrings.xml><?xml version="1.0" encoding="utf-8"?>
<sst xmlns="http://schemas.openxmlformats.org/spreadsheetml/2006/main" count="288" uniqueCount="227">
  <si>
    <t>九、其他政府性基金收入</t>
  </si>
  <si>
    <t>八、污水处理费收入</t>
  </si>
  <si>
    <t>七、城市基础设施配套费收入</t>
  </si>
  <si>
    <t>六、国有土地使用权出让收入</t>
  </si>
  <si>
    <t>五、农业土地开发资金收入</t>
  </si>
  <si>
    <t>四、国有土地收益基金收入</t>
  </si>
  <si>
    <t>三、城市公用事业附加收入</t>
  </si>
  <si>
    <t>二、新型墙体材料专项基金收入</t>
  </si>
  <si>
    <t>一、散装水泥专项资金收入</t>
  </si>
  <si>
    <t>政府基金预算收入</t>
    <phoneticPr fontId="5" type="noConversion"/>
  </si>
  <si>
    <t xml:space="preserve">    其他收入</t>
  </si>
  <si>
    <t xml:space="preserve">    捐赠收入</t>
    <phoneticPr fontId="5" type="noConversion"/>
  </si>
  <si>
    <t xml:space="preserve">    国有资源（资产）有偿使用收入</t>
  </si>
  <si>
    <t xml:space="preserve">    国有资本经营收入</t>
  </si>
  <si>
    <t xml:space="preserve">    罚没收入</t>
  </si>
  <si>
    <t xml:space="preserve">    行政事业性收费收入</t>
  </si>
  <si>
    <t xml:space="preserve">    专项收入</t>
  </si>
  <si>
    <t>二、非税收入</t>
    <phoneticPr fontId="5" type="noConversion"/>
  </si>
  <si>
    <t xml:space="preserve">    其他税收收入</t>
  </si>
  <si>
    <t xml:space="preserve">    烟叶税</t>
  </si>
  <si>
    <t xml:space="preserve">    契税</t>
  </si>
  <si>
    <t xml:space="preserve">    耕地占用税</t>
  </si>
  <si>
    <t xml:space="preserve">    车船税</t>
  </si>
  <si>
    <t xml:space="preserve">    土地增值税</t>
  </si>
  <si>
    <t xml:space="preserve">    城镇土地使用税</t>
  </si>
  <si>
    <t xml:space="preserve">    印花税</t>
  </si>
  <si>
    <t xml:space="preserve">    房产税</t>
  </si>
  <si>
    <t xml:space="preserve">    城市维护建设税</t>
  </si>
  <si>
    <t xml:space="preserve">    资源税</t>
  </si>
  <si>
    <t xml:space="preserve">    个人所得税</t>
  </si>
  <si>
    <t xml:space="preserve">    企业所得税退税</t>
  </si>
  <si>
    <t xml:space="preserve">    企业所得税</t>
  </si>
  <si>
    <t xml:space="preserve">    营业税</t>
  </si>
  <si>
    <t xml:space="preserve">    增值税</t>
  </si>
  <si>
    <t>一、税收收入</t>
    <phoneticPr fontId="5" type="noConversion"/>
  </si>
  <si>
    <t>一般公共预算收入</t>
    <phoneticPr fontId="5" type="noConversion"/>
  </si>
  <si>
    <t>增长%</t>
    <phoneticPr fontId="5" type="noConversion"/>
  </si>
  <si>
    <t>项目名称</t>
    <phoneticPr fontId="5" type="noConversion"/>
  </si>
  <si>
    <t>单位：万元</t>
    <phoneticPr fontId="5" type="noConversion"/>
  </si>
  <si>
    <t>财力收入合计</t>
    <phoneticPr fontId="5" type="noConversion"/>
  </si>
  <si>
    <t>三、上解支出</t>
    <phoneticPr fontId="5" type="noConversion"/>
  </si>
  <si>
    <t>（二）转移支付补助收入</t>
    <phoneticPr fontId="5" type="noConversion"/>
  </si>
  <si>
    <t>（一）返还性收入</t>
    <phoneticPr fontId="5" type="noConversion"/>
  </si>
  <si>
    <t>二、上级补助收入</t>
    <phoneticPr fontId="5" type="noConversion"/>
  </si>
  <si>
    <t xml:space="preserve">    捐赠收入</t>
    <phoneticPr fontId="5" type="noConversion"/>
  </si>
  <si>
    <t>（二）非税收入</t>
    <phoneticPr fontId="5" type="noConversion"/>
  </si>
  <si>
    <t>（一）税收收入</t>
    <phoneticPr fontId="5" type="noConversion"/>
  </si>
  <si>
    <t>一、一般公共预算收入</t>
    <phoneticPr fontId="5" type="noConversion"/>
  </si>
  <si>
    <t>增长%</t>
    <phoneticPr fontId="5" type="noConversion"/>
  </si>
  <si>
    <t>项目名称</t>
    <phoneticPr fontId="5" type="noConversion"/>
  </si>
  <si>
    <t>单位：万元</t>
    <phoneticPr fontId="5" type="noConversion"/>
  </si>
  <si>
    <t>财政支出合计</t>
    <phoneticPr fontId="5" type="noConversion"/>
  </si>
  <si>
    <t>其他支出</t>
  </si>
  <si>
    <t>资源勘探信息等支出</t>
  </si>
  <si>
    <t>城乡社区支出</t>
    <phoneticPr fontId="5" type="noConversion"/>
  </si>
  <si>
    <t>政府性基金预算支出</t>
    <phoneticPr fontId="5" type="noConversion"/>
  </si>
  <si>
    <t>其他支出</t>
    <phoneticPr fontId="5" type="noConversion"/>
  </si>
  <si>
    <t>229</t>
    <phoneticPr fontId="5" type="noConversion"/>
  </si>
  <si>
    <t>228</t>
    <phoneticPr fontId="5" type="noConversion"/>
  </si>
  <si>
    <t>预备费</t>
    <phoneticPr fontId="5" type="noConversion"/>
  </si>
  <si>
    <t>227</t>
    <phoneticPr fontId="5" type="noConversion"/>
  </si>
  <si>
    <t>粮油物资储备事务</t>
    <phoneticPr fontId="5" type="noConversion"/>
  </si>
  <si>
    <t>222</t>
    <phoneticPr fontId="5" type="noConversion"/>
  </si>
  <si>
    <t>住房保障支出</t>
    <phoneticPr fontId="5" type="noConversion"/>
  </si>
  <si>
    <t>221</t>
    <phoneticPr fontId="5" type="noConversion"/>
  </si>
  <si>
    <t>国土资源气象等事务</t>
    <phoneticPr fontId="5" type="noConversion"/>
  </si>
  <si>
    <t>220</t>
    <phoneticPr fontId="5" type="noConversion"/>
  </si>
  <si>
    <t>地震灾后恢复重建支出</t>
    <phoneticPr fontId="5" type="noConversion"/>
  </si>
  <si>
    <t>218</t>
    <phoneticPr fontId="5" type="noConversion"/>
  </si>
  <si>
    <t>金融监管等事务支出</t>
    <phoneticPr fontId="5" type="noConversion"/>
  </si>
  <si>
    <t>217</t>
    <phoneticPr fontId="5" type="noConversion"/>
  </si>
  <si>
    <t>商业服务业等事务</t>
    <phoneticPr fontId="5" type="noConversion"/>
  </si>
  <si>
    <t>216</t>
    <phoneticPr fontId="5" type="noConversion"/>
  </si>
  <si>
    <t>资源勘探电力信息等事务</t>
    <phoneticPr fontId="5" type="noConversion"/>
  </si>
  <si>
    <t>215</t>
    <phoneticPr fontId="5" type="noConversion"/>
  </si>
  <si>
    <t>交通运输</t>
  </si>
  <si>
    <t>214</t>
    <phoneticPr fontId="5" type="noConversion"/>
  </si>
  <si>
    <t>农林水事务</t>
  </si>
  <si>
    <t>213</t>
    <phoneticPr fontId="5" type="noConversion"/>
  </si>
  <si>
    <t>城乡社区事务</t>
  </si>
  <si>
    <t>212</t>
    <phoneticPr fontId="5" type="noConversion"/>
  </si>
  <si>
    <t>节能环保</t>
    <phoneticPr fontId="5" type="noConversion"/>
  </si>
  <si>
    <t>211</t>
    <phoneticPr fontId="5" type="noConversion"/>
  </si>
  <si>
    <t>医疗卫生</t>
  </si>
  <si>
    <t>210</t>
    <phoneticPr fontId="5" type="noConversion"/>
  </si>
  <si>
    <t>社会保障和就业</t>
  </si>
  <si>
    <t>208</t>
    <phoneticPr fontId="5" type="noConversion"/>
  </si>
  <si>
    <t>文化体育与传媒</t>
  </si>
  <si>
    <t>207</t>
    <phoneticPr fontId="5" type="noConversion"/>
  </si>
  <si>
    <t>科学技术</t>
  </si>
  <si>
    <t>206</t>
    <phoneticPr fontId="5" type="noConversion"/>
  </si>
  <si>
    <t>教育</t>
  </si>
  <si>
    <t>205</t>
    <phoneticPr fontId="5" type="noConversion"/>
  </si>
  <si>
    <t>公共安全</t>
  </si>
  <si>
    <t>204</t>
    <phoneticPr fontId="5" type="noConversion"/>
  </si>
  <si>
    <t>国防</t>
  </si>
  <si>
    <t>203</t>
    <phoneticPr fontId="5" type="noConversion"/>
  </si>
  <si>
    <t>外交</t>
  </si>
  <si>
    <t>202</t>
    <phoneticPr fontId="5" type="noConversion"/>
  </si>
  <si>
    <t>一般公共服务</t>
    <phoneticPr fontId="5" type="noConversion"/>
  </si>
  <si>
    <t>201</t>
    <phoneticPr fontId="5" type="noConversion"/>
  </si>
  <si>
    <t>公共财政预算支出</t>
    <phoneticPr fontId="5" type="noConversion"/>
  </si>
  <si>
    <t>增长</t>
    <phoneticPr fontId="5" type="noConversion"/>
  </si>
  <si>
    <t>预算科目名称</t>
    <phoneticPr fontId="5" type="noConversion"/>
  </si>
  <si>
    <t>科目编码</t>
    <phoneticPr fontId="5" type="noConversion"/>
  </si>
  <si>
    <t>六、城乡居民养老保险基金</t>
  </si>
  <si>
    <t>五、机关事业养老保险基金</t>
  </si>
  <si>
    <t>二、生育保险基金</t>
  </si>
  <si>
    <t>一、职工基本医疗保险基金</t>
  </si>
  <si>
    <t>其中：财政补贴收入</t>
  </si>
  <si>
    <t>小计</t>
  </si>
  <si>
    <t>年末滚存结余</t>
  </si>
  <si>
    <t>当年收支结余</t>
  </si>
  <si>
    <t>社会保险基金支出</t>
  </si>
  <si>
    <t>社会保险基金收入</t>
  </si>
  <si>
    <t>上年结余</t>
  </si>
  <si>
    <t>基金类别</t>
  </si>
  <si>
    <t>单位：万元</t>
  </si>
  <si>
    <t>2016年
预算数</t>
    <phoneticPr fontId="5" type="noConversion"/>
  </si>
  <si>
    <t>（三）债券转贷收入</t>
    <phoneticPr fontId="5" type="noConversion"/>
  </si>
  <si>
    <t>（四）调入资金</t>
    <phoneticPr fontId="5" type="noConversion"/>
  </si>
  <si>
    <t>（四）上年结余</t>
    <phoneticPr fontId="5" type="noConversion"/>
  </si>
  <si>
    <t>债务付息支出</t>
    <phoneticPr fontId="5" type="noConversion"/>
  </si>
  <si>
    <t>单位：万元</t>
    <phoneticPr fontId="5" type="noConversion"/>
  </si>
  <si>
    <t>项目名称</t>
  </si>
  <si>
    <t>增长%</t>
  </si>
  <si>
    <t>一般公共预算收入小计</t>
  </si>
  <si>
    <t>一、税收收入</t>
  </si>
  <si>
    <t>（一）增值税</t>
  </si>
  <si>
    <t>（二）营业税</t>
  </si>
  <si>
    <t>（三）企业所得税</t>
  </si>
  <si>
    <t>（四）个人所得税</t>
  </si>
  <si>
    <t>（五）资源税</t>
  </si>
  <si>
    <t>（六）城市维护建设税</t>
  </si>
  <si>
    <t>（七）房产税</t>
  </si>
  <si>
    <t>（八）印花税</t>
  </si>
  <si>
    <t>（九）城镇土地使用税</t>
  </si>
  <si>
    <t>（十）土地增值税</t>
  </si>
  <si>
    <t>（十一）车船税</t>
  </si>
  <si>
    <t>（十二）耕地占用税</t>
  </si>
  <si>
    <t>（十三）契税</t>
  </si>
  <si>
    <t>（十四）其他税收收入</t>
  </si>
  <si>
    <t>二、非税收入</t>
  </si>
  <si>
    <t>（一）专项收入</t>
  </si>
  <si>
    <t>（二）行政事业性收费收入</t>
  </si>
  <si>
    <t>（三）罚没收入</t>
  </si>
  <si>
    <t>（四）国有资本经营收入</t>
  </si>
  <si>
    <t>（五）国有资源（资产）有偿使用收入</t>
  </si>
  <si>
    <t>政府性基金预算收入小计</t>
  </si>
  <si>
    <t>地方财政预算收入合计</t>
  </si>
  <si>
    <t>一般公共预算支出小计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</si>
  <si>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</si>
  <si>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</si>
  <si>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</si>
  <si>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</si>
  <si>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</si>
  <si>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</si>
  <si>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</si>
  <si>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</si>
  <si>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</si>
  <si>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</si>
  <si>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</si>
  <si>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</si>
  <si>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</si>
  <si>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</si>
  <si>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</si>
  <si>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</si>
  <si>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</si>
  <si>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</si>
  <si>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十九、国债付息支出</t>
  </si>
  <si>
    <t>二十、其他支出</t>
  </si>
  <si>
    <t>政府性基金预算支出小计</t>
  </si>
  <si>
    <t>一、文化体育与传媒支出</t>
  </si>
  <si>
    <t>二、社会保障和就业支出</t>
  </si>
  <si>
    <t>三、城乡社区支出</t>
  </si>
  <si>
    <t>四、农林水支出</t>
  </si>
  <si>
    <t>五、资源勘探信息等支出</t>
  </si>
  <si>
    <t>六、商业服务业等支出</t>
  </si>
  <si>
    <t>七、其他支出</t>
  </si>
  <si>
    <t>地方财政预算支出合计</t>
  </si>
  <si>
    <t>表一</t>
    <phoneticPr fontId="5" type="noConversion"/>
  </si>
  <si>
    <t>表二</t>
    <phoneticPr fontId="5" type="noConversion"/>
  </si>
  <si>
    <t>表三</t>
    <phoneticPr fontId="5" type="noConversion"/>
  </si>
  <si>
    <t>表四</t>
    <phoneticPr fontId="5" type="noConversion"/>
  </si>
  <si>
    <t>表五</t>
    <phoneticPr fontId="5" type="noConversion"/>
  </si>
  <si>
    <t>表六</t>
    <phoneticPr fontId="5" type="noConversion"/>
  </si>
  <si>
    <t>为调整预算%</t>
    <phoneticPr fontId="5" type="noConversion"/>
  </si>
  <si>
    <t>濮阳县2017年社会保险基金收支预算（草案）</t>
    <phoneticPr fontId="5" type="noConversion"/>
  </si>
  <si>
    <t>2017年
预算数</t>
    <phoneticPr fontId="5" type="noConversion"/>
  </si>
  <si>
    <t>社会保障和就业支出</t>
    <phoneticPr fontId="5" type="noConversion"/>
  </si>
  <si>
    <t xml:space="preserve">    政府住房基金收入</t>
    <phoneticPr fontId="5" type="noConversion"/>
  </si>
  <si>
    <t>濮阳县2017年一般公共预算财力（草案）</t>
    <phoneticPr fontId="5" type="noConversion"/>
  </si>
  <si>
    <t>2017年预算数</t>
    <phoneticPr fontId="5" type="noConversion"/>
  </si>
  <si>
    <t>2016年完成数</t>
    <phoneticPr fontId="5" type="noConversion"/>
  </si>
  <si>
    <t>濮阳县2016年财政支出完成情况</t>
    <phoneticPr fontId="5" type="noConversion"/>
  </si>
  <si>
    <t>2015年决算数</t>
    <phoneticPr fontId="5" type="noConversion"/>
  </si>
  <si>
    <t>2016年调整预算数</t>
    <phoneticPr fontId="5" type="noConversion"/>
  </si>
  <si>
    <t>2016年完成数（可比口径）</t>
    <phoneticPr fontId="5" type="noConversion"/>
  </si>
  <si>
    <t>（六）捐赠收入</t>
    <phoneticPr fontId="5" type="noConversion"/>
  </si>
  <si>
    <t>（八）其他收入</t>
    <phoneticPr fontId="5" type="noConversion"/>
  </si>
  <si>
    <t>（七）政府住房收入</t>
    <phoneticPr fontId="5" type="noConversion"/>
  </si>
  <si>
    <t>濮阳县2016年财政收入预算完成情况表</t>
    <phoneticPr fontId="5" type="noConversion"/>
  </si>
  <si>
    <t>三、城市公用事业附加收入</t>
    <phoneticPr fontId="5" type="noConversion"/>
  </si>
  <si>
    <t>四、国有土地收益基金收入</t>
    <phoneticPr fontId="5" type="noConversion"/>
  </si>
  <si>
    <t>五、农业土地开发资金收入</t>
    <phoneticPr fontId="5" type="noConversion"/>
  </si>
  <si>
    <t>六、国有土地使用权出让收入</t>
    <phoneticPr fontId="5" type="noConversion"/>
  </si>
  <si>
    <t>七、城市基础设施配套收入</t>
    <phoneticPr fontId="5" type="noConversion"/>
  </si>
  <si>
    <t>八、污水处理费收入</t>
    <phoneticPr fontId="5" type="noConversion"/>
  </si>
  <si>
    <t>九、其他政府性基金收入</t>
    <phoneticPr fontId="5" type="noConversion"/>
  </si>
  <si>
    <t>208</t>
    <phoneticPr fontId="5" type="noConversion"/>
  </si>
  <si>
    <t>212</t>
    <phoneticPr fontId="5" type="noConversion"/>
  </si>
  <si>
    <t>215</t>
    <phoneticPr fontId="5" type="noConversion"/>
  </si>
  <si>
    <t>229</t>
    <phoneticPr fontId="5" type="noConversion"/>
  </si>
  <si>
    <t>三、城乡居民基本医疗保险基金</t>
    <phoneticPr fontId="5" type="noConversion"/>
  </si>
  <si>
    <t>濮阳县2017年一般预算收入预算（草案）</t>
    <phoneticPr fontId="5" type="noConversion"/>
  </si>
  <si>
    <t>表七</t>
    <phoneticPr fontId="5" type="noConversion"/>
  </si>
  <si>
    <t>表八</t>
    <phoneticPr fontId="5" type="noConversion"/>
  </si>
  <si>
    <t>濮阳县2017年政府性基金预算收入预算（草案）</t>
    <phoneticPr fontId="5" type="noConversion"/>
  </si>
  <si>
    <t>社会保险基金合计</t>
    <phoneticPr fontId="5" type="noConversion"/>
  </si>
  <si>
    <t>国有资本经营预算收入</t>
    <phoneticPr fontId="5" type="noConversion"/>
  </si>
  <si>
    <t>2017年收入预算</t>
    <phoneticPr fontId="5" type="noConversion"/>
  </si>
  <si>
    <t>2017年支出预算</t>
    <phoneticPr fontId="5" type="noConversion"/>
  </si>
  <si>
    <t>濮阳县2017年国有资本经营收支预算（草案）</t>
    <phoneticPr fontId="5" type="noConversion"/>
  </si>
  <si>
    <t>其他国有资本经营预算股息股利收入</t>
    <phoneticPr fontId="5" type="noConversion"/>
  </si>
  <si>
    <t>政府性基金转移支付</t>
    <phoneticPr fontId="5" type="noConversion"/>
  </si>
  <si>
    <t>表九</t>
    <phoneticPr fontId="5" type="noConversion"/>
  </si>
  <si>
    <t>表十</t>
    <phoneticPr fontId="5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</si>
</sst>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_ "/>
    <numFmt numFmtId="177" formatCode="#,##0.0_ "/>
    <numFmt numFmtId="178" formatCode="#,##0_ "/>
    <numFmt numFmtId="179" formatCode="0_ "/>
    <numFmt numFmtId="180" formatCode="0;_̅"/>
  </numFmts>
  <fonts count="20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0"/>
      <name val="隶书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Helv"/>
      <family val="2"/>
    </font>
    <font>
      <sz val="10"/>
      <name val="宋体"/>
      <family val="3"/>
      <charset val="134"/>
    </font>
    <font>
      <sz val="14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7">
    <xf numFmtId="0" fontId="0" fillId="0" borderId="0">
      <alignment vertical="center"/>
    </xf>
    <xf numFmtId="37" fontId="10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/>
    <xf numFmtId="41" fontId="4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4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37"/>
    <xf numFmtId="49" fontId="15" fillId="0" borderId="0" xfId="37" applyNumberFormat="1" applyFont="1" applyAlignment="1">
      <alignment vertical="center"/>
    </xf>
    <xf numFmtId="177" fontId="7" fillId="0" borderId="1" xfId="37" applyNumberFormat="1" applyFont="1" applyFill="1" applyBorder="1" applyAlignment="1">
      <alignment vertical="center"/>
    </xf>
    <xf numFmtId="178" fontId="7" fillId="0" borderId="1" xfId="37" applyNumberFormat="1" applyFont="1" applyFill="1" applyBorder="1" applyAlignment="1">
      <alignment vertical="center"/>
    </xf>
    <xf numFmtId="177" fontId="8" fillId="0" borderId="1" xfId="37" applyNumberFormat="1" applyFont="1" applyFill="1" applyBorder="1" applyAlignment="1">
      <alignment vertical="center"/>
    </xf>
    <xf numFmtId="178" fontId="8" fillId="0" borderId="1" xfId="37" applyNumberFormat="1" applyFont="1" applyFill="1" applyBorder="1" applyAlignment="1">
      <alignment vertical="center"/>
    </xf>
    <xf numFmtId="0" fontId="8" fillId="0" borderId="1" xfId="37" applyFont="1" applyFill="1" applyBorder="1" applyAlignment="1">
      <alignment vertical="center"/>
    </xf>
    <xf numFmtId="49" fontId="8" fillId="0" borderId="1" xfId="37" applyNumberFormat="1" applyFont="1" applyFill="1" applyBorder="1" applyAlignment="1">
      <alignment vertical="center"/>
    </xf>
    <xf numFmtId="0" fontId="7" fillId="0" borderId="1" xfId="37" applyFont="1" applyFill="1" applyBorder="1" applyAlignment="1">
      <alignment horizontal="center" vertical="center"/>
    </xf>
    <xf numFmtId="49" fontId="7" fillId="0" borderId="1" xfId="37" applyNumberFormat="1" applyFont="1" applyFill="1" applyBorder="1" applyAlignment="1">
      <alignment vertical="center"/>
    </xf>
    <xf numFmtId="0" fontId="4" fillId="0" borderId="0" xfId="36">
      <alignment vertical="center"/>
    </xf>
    <xf numFmtId="0" fontId="4" fillId="0" borderId="1" xfId="36" applyBorder="1">
      <alignment vertical="center"/>
    </xf>
    <xf numFmtId="0" fontId="16" fillId="0" borderId="1" xfId="36" applyFont="1" applyBorder="1" applyAlignment="1">
      <alignment vertical="center" wrapText="1"/>
    </xf>
    <xf numFmtId="0" fontId="16" fillId="0" borderId="1" xfId="36" applyFont="1" applyBorder="1" applyAlignment="1">
      <alignment horizontal="center" vertical="center"/>
    </xf>
    <xf numFmtId="0" fontId="16" fillId="0" borderId="0" xfId="36" applyFont="1">
      <alignment vertical="center"/>
    </xf>
    <xf numFmtId="179" fontId="8" fillId="0" borderId="1" xfId="0" applyNumberFormat="1" applyFont="1" applyFill="1" applyBorder="1" applyAlignment="1">
      <alignment vertical="center"/>
    </xf>
    <xf numFmtId="179" fontId="8" fillId="2" borderId="1" xfId="0" applyNumberFormat="1" applyFont="1" applyFill="1" applyBorder="1" applyAlignment="1">
      <alignment vertical="center"/>
    </xf>
    <xf numFmtId="179" fontId="6" fillId="0" borderId="1" xfId="0" applyNumberFormat="1" applyFont="1" applyBorder="1">
      <alignment vertical="center"/>
    </xf>
    <xf numFmtId="180" fontId="4" fillId="0" borderId="1" xfId="36" applyNumberFormat="1" applyBorder="1">
      <alignment vertical="center"/>
    </xf>
    <xf numFmtId="179" fontId="4" fillId="0" borderId="1" xfId="36" applyNumberFormat="1" applyBorder="1">
      <alignment vertical="center"/>
    </xf>
    <xf numFmtId="179" fontId="0" fillId="0" borderId="1" xfId="0" applyNumberFormat="1" applyBorder="1">
      <alignment vertical="center"/>
    </xf>
    <xf numFmtId="0" fontId="6" fillId="0" borderId="7" xfId="37" applyFont="1" applyBorder="1" applyAlignment="1">
      <alignment horizontal="right" vertical="center"/>
    </xf>
    <xf numFmtId="0" fontId="3" fillId="0" borderId="0" xfId="76">
      <alignment vertical="center"/>
    </xf>
    <xf numFmtId="0" fontId="3" fillId="0" borderId="2" xfId="76" applyBorder="1" applyAlignment="1">
      <alignment horizontal="center" vertical="center" wrapText="1"/>
    </xf>
    <xf numFmtId="0" fontId="3" fillId="0" borderId="2" xfId="76" applyBorder="1" applyAlignment="1">
      <alignment vertical="center" wrapText="1"/>
    </xf>
    <xf numFmtId="178" fontId="3" fillId="0" borderId="2" xfId="76" applyNumberFormat="1" applyBorder="1" applyAlignment="1">
      <alignment vertical="center" wrapText="1"/>
    </xf>
    <xf numFmtId="177" fontId="3" fillId="0" borderId="2" xfId="76" applyNumberFormat="1" applyBorder="1" applyAlignment="1">
      <alignment vertical="center" wrapText="1"/>
    </xf>
    <xf numFmtId="0" fontId="2" fillId="0" borderId="2" xfId="76" applyFont="1" applyBorder="1" applyAlignment="1">
      <alignment vertical="center" wrapText="1"/>
    </xf>
    <xf numFmtId="0" fontId="1" fillId="0" borderId="2" xfId="76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36" applyFont="1" applyBorder="1">
      <alignment vertical="center"/>
    </xf>
    <xf numFmtId="0" fontId="4" fillId="0" borderId="0" xfId="0" applyFont="1" applyAlignment="1">
      <alignment horizontal="right" vertical="center"/>
    </xf>
    <xf numFmtId="0" fontId="18" fillId="0" borderId="8" xfId="76" applyFont="1" applyBorder="1" applyAlignment="1">
      <alignment horizontal="center" vertical="center" wrapText="1"/>
    </xf>
    <xf numFmtId="0" fontId="18" fillId="0" borderId="9" xfId="76" applyFont="1" applyBorder="1" applyAlignment="1">
      <alignment horizontal="center" vertical="center" wrapText="1"/>
    </xf>
    <xf numFmtId="0" fontId="19" fillId="0" borderId="0" xfId="76" applyFont="1" applyAlignment="1">
      <alignment horizontal="center" vertical="center"/>
    </xf>
    <xf numFmtId="0" fontId="3" fillId="0" borderId="10" xfId="76" applyBorder="1" applyAlignment="1">
      <alignment horizontal="right" vertical="center"/>
    </xf>
    <xf numFmtId="0" fontId="17" fillId="0" borderId="0" xfId="76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5" fillId="0" borderId="7" xfId="37" applyNumberFormat="1" applyFont="1" applyBorder="1" applyAlignment="1">
      <alignment horizontal="left" vertical="center"/>
    </xf>
    <xf numFmtId="0" fontId="7" fillId="0" borderId="6" xfId="37" applyFont="1" applyBorder="1" applyAlignment="1">
      <alignment horizontal="center" vertical="center" wrapText="1"/>
    </xf>
    <xf numFmtId="0" fontId="7" fillId="0" borderId="5" xfId="37" applyFont="1" applyBorder="1" applyAlignment="1">
      <alignment horizontal="center" vertical="center" wrapText="1"/>
    </xf>
    <xf numFmtId="49" fontId="7" fillId="0" borderId="4" xfId="37" applyNumberFormat="1" applyFont="1" applyFill="1" applyBorder="1" applyAlignment="1">
      <alignment horizontal="center" vertical="center"/>
    </xf>
    <xf numFmtId="49" fontId="7" fillId="0" borderId="3" xfId="37" applyNumberFormat="1" applyFont="1" applyFill="1" applyBorder="1" applyAlignment="1">
      <alignment horizontal="center" vertical="center"/>
    </xf>
    <xf numFmtId="49" fontId="7" fillId="0" borderId="6" xfId="37" applyNumberFormat="1" applyFont="1" applyBorder="1" applyAlignment="1">
      <alignment horizontal="center" vertical="center" wrapText="1"/>
    </xf>
    <xf numFmtId="49" fontId="7" fillId="0" borderId="5" xfId="37" applyNumberFormat="1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/>
    </xf>
    <xf numFmtId="0" fontId="16" fillId="0" borderId="7" xfId="36" applyFont="1" applyBorder="1" applyAlignment="1">
      <alignment horizontal="right" vertical="center"/>
    </xf>
    <xf numFmtId="0" fontId="16" fillId="0" borderId="1" xfId="36" applyFont="1" applyBorder="1" applyAlignment="1">
      <alignment horizontal="center" vertical="center"/>
    </xf>
    <xf numFmtId="0" fontId="16" fillId="0" borderId="1" xfId="36" applyFont="1" applyBorder="1" applyAlignment="1">
      <alignment horizontal="center" vertical="center" wrapText="1"/>
    </xf>
  </cellXfs>
  <cellStyles count="77">
    <cellStyle name="no dec" xfId="1"/>
    <cellStyle name="Normal_APR" xfId="2"/>
    <cellStyle name="差_ 20080318计划" xfId="3"/>
    <cellStyle name="差_04-15单位预算" xfId="4"/>
    <cellStyle name="差_081128津补" xfId="5"/>
    <cellStyle name="差_08决算表格" xfId="6"/>
    <cellStyle name="差_09追加" xfId="7"/>
    <cellStyle name="差_09追加0701" xfId="8"/>
    <cellStyle name="差_2007调整" xfId="9"/>
    <cellStyle name="差_2007计划" xfId="10"/>
    <cellStyle name="差_20080113计划" xfId="11"/>
    <cellStyle name="差_20080418计划" xfId="12"/>
    <cellStyle name="差_2008部门预算" xfId="13"/>
    <cellStyle name="差_2008计划" xfId="14"/>
    <cellStyle name="差_2008年计划" xfId="15"/>
    <cellStyle name="差_2008乡镇结算" xfId="16"/>
    <cellStyle name="差_20090404计划" xfId="17"/>
    <cellStyle name="差_2009年乡镇财政收入" xfId="18"/>
    <cellStyle name="差_2009收入进度" xfId="19"/>
    <cellStyle name="差_2010决算" xfId="20"/>
    <cellStyle name="差_2010体制" xfId="21"/>
    <cellStyle name="差_2011测算" xfId="22"/>
    <cellStyle name="差_2011决算" xfId="23"/>
    <cellStyle name="差_2011收入进度" xfId="24"/>
    <cellStyle name="差_2011收入周报" xfId="25"/>
    <cellStyle name="差_2011乡镇结算" xfId="26"/>
    <cellStyle name="差_2012预算基础资料" xfId="27"/>
    <cellStyle name="差_单位预算" xfId="28"/>
    <cellStyle name="差_年终清理" xfId="29"/>
    <cellStyle name="差_濮阳县2011年预算表格（上报）" xfId="30"/>
    <cellStyle name="差_濮阳县2011年预算表格2010.12.9" xfId="31"/>
    <cellStyle name="差_收入计划" xfId="32"/>
    <cellStyle name="差_乡镇结算" xfId="33"/>
    <cellStyle name="差_暂付款" xfId="34"/>
    <cellStyle name="常规" xfId="0" builtinId="0"/>
    <cellStyle name="常规 2" xfId="35"/>
    <cellStyle name="常规 3" xfId="36"/>
    <cellStyle name="常规 4" xfId="76"/>
    <cellStyle name="常规_2009常用收支科目" xfId="37"/>
    <cellStyle name="好_ 20080318计划" xfId="38"/>
    <cellStyle name="好_04-15单位预算" xfId="39"/>
    <cellStyle name="好_081128津补" xfId="40"/>
    <cellStyle name="好_08决算表格" xfId="41"/>
    <cellStyle name="好_09追加" xfId="42"/>
    <cellStyle name="好_09追加0701" xfId="43"/>
    <cellStyle name="好_2007调整" xfId="44"/>
    <cellStyle name="好_2007计划" xfId="45"/>
    <cellStyle name="好_20080113计划" xfId="46"/>
    <cellStyle name="好_20080418计划" xfId="47"/>
    <cellStyle name="好_2008部门预算" xfId="48"/>
    <cellStyle name="好_2008计划" xfId="49"/>
    <cellStyle name="好_2008年计划" xfId="50"/>
    <cellStyle name="好_2008乡镇结算" xfId="51"/>
    <cellStyle name="好_20090404计划" xfId="52"/>
    <cellStyle name="好_2009年乡镇财政收入" xfId="53"/>
    <cellStyle name="好_2009收入进度" xfId="54"/>
    <cellStyle name="好_2010决算" xfId="55"/>
    <cellStyle name="好_2010体制" xfId="56"/>
    <cellStyle name="好_2011测算" xfId="57"/>
    <cellStyle name="好_2011决算" xfId="58"/>
    <cellStyle name="好_2011收入进度" xfId="59"/>
    <cellStyle name="好_2011收入周报" xfId="60"/>
    <cellStyle name="好_2011乡镇结算" xfId="61"/>
    <cellStyle name="好_2012预算基础资料" xfId="62"/>
    <cellStyle name="好_单位预算" xfId="63"/>
    <cellStyle name="好_年终清理" xfId="64"/>
    <cellStyle name="好_濮阳县2011年预算表格（上报）" xfId="65"/>
    <cellStyle name="好_濮阳县2011年预算表格2010.12.9" xfId="66"/>
    <cellStyle name="好_收入计划" xfId="67"/>
    <cellStyle name="好_乡镇结算" xfId="68"/>
    <cellStyle name="好_暂付款" xfId="69"/>
    <cellStyle name="普通_97-917" xfId="70"/>
    <cellStyle name="千分位[0]_laroux" xfId="71"/>
    <cellStyle name="千分位_97-917" xfId="72"/>
    <cellStyle name="千位[0]_1" xfId="73"/>
    <cellStyle name="千位_1" xfId="74"/>
    <cellStyle name="样式 1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A40" sqref="A3:F40"/>
    </sheetView>
  </sheetViews>
  <sheetFormatPr defaultRowHeight="13.5"/>
  <cols>
    <col min="1" max="1" width="25.125" style="35" customWidth="1"/>
    <col min="2" max="2" width="13.875" style="35" customWidth="1"/>
    <col min="3" max="3" width="12.75" style="35" customWidth="1"/>
    <col min="4" max="4" width="13.5" style="35" customWidth="1"/>
    <col min="5" max="6" width="10.375" style="35" customWidth="1"/>
    <col min="7" max="16384" width="9" style="35"/>
  </cols>
  <sheetData>
    <row r="1" spans="1:6" ht="20.25" customHeight="1">
      <c r="A1" s="47" t="s">
        <v>201</v>
      </c>
      <c r="B1" s="47"/>
      <c r="C1" s="47"/>
      <c r="D1" s="47"/>
      <c r="E1" s="47"/>
      <c r="F1" s="47"/>
    </row>
    <row r="2" spans="1:6" ht="13.5" customHeight="1">
      <c r="A2" s="35" t="s">
        <v>180</v>
      </c>
      <c r="E2" s="48" t="s">
        <v>38</v>
      </c>
      <c r="F2" s="48"/>
    </row>
    <row r="3" spans="1:6" ht="18" customHeight="1">
      <c r="A3" s="45" t="s">
        <v>124</v>
      </c>
      <c r="B3" s="45" t="s">
        <v>195</v>
      </c>
      <c r="C3" s="45" t="s">
        <v>196</v>
      </c>
      <c r="D3" s="45" t="s">
        <v>193</v>
      </c>
      <c r="E3" s="45" t="s">
        <v>186</v>
      </c>
      <c r="F3" s="45" t="s">
        <v>125</v>
      </c>
    </row>
    <row r="4" spans="1:6" ht="18" customHeight="1">
      <c r="A4" s="46"/>
      <c r="B4" s="46"/>
      <c r="C4" s="46"/>
      <c r="D4" s="46"/>
      <c r="E4" s="46"/>
      <c r="F4" s="46"/>
    </row>
    <row r="5" spans="1:6" ht="18" customHeight="1">
      <c r="A5" s="36" t="s">
        <v>126</v>
      </c>
      <c r="B5" s="38">
        <f>SUM(B6,B21)</f>
        <v>100869</v>
      </c>
      <c r="C5" s="38">
        <f t="shared" ref="C5:D5" si="0">SUM(C6,C21)</f>
        <v>95121</v>
      </c>
      <c r="D5" s="38">
        <f t="shared" si="0"/>
        <v>95971</v>
      </c>
      <c r="E5" s="39">
        <f>D5/C5*100</f>
        <v>100.89359867957654</v>
      </c>
      <c r="F5" s="39">
        <f>(D5-B5)/B5*100</f>
        <v>-4.8558030713103131</v>
      </c>
    </row>
    <row r="6" spans="1:6" ht="18" customHeight="1">
      <c r="A6" s="37" t="s">
        <v>127</v>
      </c>
      <c r="B6" s="38">
        <v>81302</v>
      </c>
      <c r="C6" s="38">
        <f t="shared" ref="C6:D6" si="1">SUM(C7:C20)</f>
        <v>77768</v>
      </c>
      <c r="D6" s="38">
        <f t="shared" si="1"/>
        <v>77800</v>
      </c>
      <c r="E6" s="39">
        <f t="shared" ref="E6:E40" si="2">D6/C6*100</f>
        <v>100.04114803003804</v>
      </c>
      <c r="F6" s="39">
        <f t="shared" ref="F6:F40" si="3">(D6-B6)/B6*100</f>
        <v>-4.3073971120021648</v>
      </c>
    </row>
    <row r="7" spans="1:6" ht="18" customHeight="1">
      <c r="A7" s="37" t="s">
        <v>128</v>
      </c>
      <c r="B7" s="38">
        <v>9256</v>
      </c>
      <c r="C7" s="38">
        <v>17841</v>
      </c>
      <c r="D7" s="38">
        <v>18694</v>
      </c>
      <c r="E7" s="39">
        <f t="shared" si="2"/>
        <v>104.78112213440951</v>
      </c>
      <c r="F7" s="39">
        <f t="shared" si="3"/>
        <v>101.96629213483146</v>
      </c>
    </row>
    <row r="8" spans="1:6" ht="18" customHeight="1">
      <c r="A8" s="37" t="s">
        <v>129</v>
      </c>
      <c r="B8" s="38">
        <v>26455</v>
      </c>
      <c r="C8" s="38">
        <v>15888</v>
      </c>
      <c r="D8" s="38">
        <v>15890</v>
      </c>
      <c r="E8" s="39">
        <f t="shared" si="2"/>
        <v>100.01258811681772</v>
      </c>
      <c r="F8" s="39">
        <f t="shared" si="3"/>
        <v>-39.935739935739932</v>
      </c>
    </row>
    <row r="9" spans="1:6" ht="18" customHeight="1">
      <c r="A9" s="37" t="s">
        <v>130</v>
      </c>
      <c r="B9" s="38">
        <v>5142</v>
      </c>
      <c r="C9" s="38">
        <v>5566</v>
      </c>
      <c r="D9" s="38">
        <v>5096</v>
      </c>
      <c r="E9" s="39">
        <f t="shared" si="2"/>
        <v>91.555874955084434</v>
      </c>
      <c r="F9" s="39">
        <f t="shared" si="3"/>
        <v>-0.89459354336833918</v>
      </c>
    </row>
    <row r="10" spans="1:6" ht="18" customHeight="1">
      <c r="A10" s="37" t="s">
        <v>131</v>
      </c>
      <c r="B10" s="38">
        <v>1511</v>
      </c>
      <c r="C10" s="38">
        <v>1707</v>
      </c>
      <c r="D10" s="38">
        <v>1663</v>
      </c>
      <c r="E10" s="39">
        <f t="shared" si="2"/>
        <v>97.422378441710606</v>
      </c>
      <c r="F10" s="39">
        <f t="shared" si="3"/>
        <v>10.059563203176705</v>
      </c>
    </row>
    <row r="11" spans="1:6" ht="18" customHeight="1">
      <c r="A11" s="37" t="s">
        <v>132</v>
      </c>
      <c r="B11" s="38">
        <v>5</v>
      </c>
      <c r="C11" s="38">
        <v>6</v>
      </c>
      <c r="D11" s="38">
        <v>1</v>
      </c>
      <c r="E11" s="39">
        <f t="shared" si="2"/>
        <v>16.666666666666664</v>
      </c>
      <c r="F11" s="39">
        <f t="shared" si="3"/>
        <v>-80</v>
      </c>
    </row>
    <row r="12" spans="1:6" ht="18" customHeight="1">
      <c r="A12" s="37" t="s">
        <v>133</v>
      </c>
      <c r="B12" s="38">
        <v>2487</v>
      </c>
      <c r="C12" s="38">
        <v>2610</v>
      </c>
      <c r="D12" s="38">
        <v>2692</v>
      </c>
      <c r="E12" s="39">
        <f t="shared" si="2"/>
        <v>103.14176245210729</v>
      </c>
      <c r="F12" s="39">
        <f t="shared" si="3"/>
        <v>8.2428628870124641</v>
      </c>
    </row>
    <row r="13" spans="1:6" ht="18" customHeight="1">
      <c r="A13" s="37" t="s">
        <v>134</v>
      </c>
      <c r="B13" s="38">
        <v>993</v>
      </c>
      <c r="C13" s="38">
        <v>1122</v>
      </c>
      <c r="D13" s="38">
        <v>1117</v>
      </c>
      <c r="E13" s="39">
        <f t="shared" si="2"/>
        <v>99.554367201426018</v>
      </c>
      <c r="F13" s="39">
        <f t="shared" si="3"/>
        <v>12.487411883182276</v>
      </c>
    </row>
    <row r="14" spans="1:6" ht="18" customHeight="1">
      <c r="A14" s="37" t="s">
        <v>135</v>
      </c>
      <c r="B14" s="38">
        <v>1293</v>
      </c>
      <c r="C14" s="38">
        <v>1061</v>
      </c>
      <c r="D14" s="38">
        <v>995</v>
      </c>
      <c r="E14" s="39">
        <f t="shared" si="2"/>
        <v>93.779453345900095</v>
      </c>
      <c r="F14" s="39">
        <f t="shared" si="3"/>
        <v>-23.047177107501934</v>
      </c>
    </row>
    <row r="15" spans="1:6" ht="18" customHeight="1">
      <c r="A15" s="37" t="s">
        <v>136</v>
      </c>
      <c r="B15" s="38">
        <v>6214</v>
      </c>
      <c r="C15" s="38">
        <v>9440</v>
      </c>
      <c r="D15" s="38">
        <v>9422</v>
      </c>
      <c r="E15" s="39">
        <f t="shared" si="2"/>
        <v>99.809322033898312</v>
      </c>
      <c r="F15" s="39">
        <f t="shared" si="3"/>
        <v>51.625362085613133</v>
      </c>
    </row>
    <row r="16" spans="1:6" ht="18" customHeight="1">
      <c r="A16" s="37" t="s">
        <v>137</v>
      </c>
      <c r="B16" s="38">
        <v>2734</v>
      </c>
      <c r="C16" s="38">
        <v>4961</v>
      </c>
      <c r="D16" s="38">
        <v>4963</v>
      </c>
      <c r="E16" s="39">
        <f t="shared" si="2"/>
        <v>100.04031445273129</v>
      </c>
      <c r="F16" s="39">
        <f t="shared" si="3"/>
        <v>81.528895391367968</v>
      </c>
    </row>
    <row r="17" spans="1:6" ht="18" customHeight="1">
      <c r="A17" s="37" t="s">
        <v>138</v>
      </c>
      <c r="B17" s="38">
        <v>797</v>
      </c>
      <c r="C17" s="38">
        <v>894</v>
      </c>
      <c r="D17" s="38">
        <v>831</v>
      </c>
      <c r="E17" s="39">
        <f t="shared" si="2"/>
        <v>92.953020134228197</v>
      </c>
      <c r="F17" s="39">
        <f t="shared" si="3"/>
        <v>4.2659974905897116</v>
      </c>
    </row>
    <row r="18" spans="1:6" ht="18" customHeight="1">
      <c r="A18" s="37" t="s">
        <v>139</v>
      </c>
      <c r="B18" s="38">
        <v>18998</v>
      </c>
      <c r="C18" s="38">
        <v>10751</v>
      </c>
      <c r="D18" s="38">
        <v>10746</v>
      </c>
      <c r="E18" s="39">
        <f t="shared" si="2"/>
        <v>99.953492698353642</v>
      </c>
      <c r="F18" s="39">
        <f t="shared" si="3"/>
        <v>-43.436151173807772</v>
      </c>
    </row>
    <row r="19" spans="1:6" ht="18" customHeight="1">
      <c r="A19" s="37" t="s">
        <v>140</v>
      </c>
      <c r="B19" s="38">
        <v>5417</v>
      </c>
      <c r="C19" s="38">
        <v>5921</v>
      </c>
      <c r="D19" s="38">
        <v>5690</v>
      </c>
      <c r="E19" s="39">
        <f t="shared" si="2"/>
        <v>96.098631987839894</v>
      </c>
      <c r="F19" s="39">
        <f t="shared" si="3"/>
        <v>5.0396898652390627</v>
      </c>
    </row>
    <row r="20" spans="1:6" ht="18" customHeight="1">
      <c r="A20" s="37" t="s">
        <v>141</v>
      </c>
      <c r="B20" s="38"/>
      <c r="C20" s="38"/>
      <c r="D20" s="38"/>
      <c r="E20" s="39"/>
      <c r="F20" s="39"/>
    </row>
    <row r="21" spans="1:6" ht="18" customHeight="1">
      <c r="A21" s="37" t="s">
        <v>142</v>
      </c>
      <c r="B21" s="38">
        <v>19567</v>
      </c>
      <c r="C21" s="38">
        <f t="shared" ref="C21:D21" si="4">SUM(C22:C29)</f>
        <v>17353</v>
      </c>
      <c r="D21" s="38">
        <f t="shared" si="4"/>
        <v>18171</v>
      </c>
      <c r="E21" s="39">
        <f t="shared" si="2"/>
        <v>104.71388232582261</v>
      </c>
      <c r="F21" s="39">
        <f t="shared" si="3"/>
        <v>-7.1344610824347123</v>
      </c>
    </row>
    <row r="22" spans="1:6" ht="18" customHeight="1">
      <c r="A22" s="37" t="s">
        <v>143</v>
      </c>
      <c r="B22" s="38">
        <v>2772</v>
      </c>
      <c r="C22" s="38">
        <v>4734</v>
      </c>
      <c r="D22" s="38">
        <v>4717</v>
      </c>
      <c r="E22" s="39">
        <f t="shared" si="2"/>
        <v>99.640895648500219</v>
      </c>
      <c r="F22" s="39">
        <f t="shared" si="3"/>
        <v>70.165945165945161</v>
      </c>
    </row>
    <row r="23" spans="1:6" ht="18" customHeight="1">
      <c r="A23" s="37" t="s">
        <v>144</v>
      </c>
      <c r="B23" s="38">
        <v>7203</v>
      </c>
      <c r="C23" s="38">
        <v>3722</v>
      </c>
      <c r="D23" s="38">
        <v>4729</v>
      </c>
      <c r="E23" s="39">
        <f t="shared" si="2"/>
        <v>127.05534658785599</v>
      </c>
      <c r="F23" s="39">
        <f t="shared" si="3"/>
        <v>-34.346799944467584</v>
      </c>
    </row>
    <row r="24" spans="1:6" ht="18" customHeight="1">
      <c r="A24" s="37" t="s">
        <v>145</v>
      </c>
      <c r="B24" s="38">
        <v>3607</v>
      </c>
      <c r="C24" s="38">
        <v>4276</v>
      </c>
      <c r="D24" s="38">
        <v>4401</v>
      </c>
      <c r="E24" s="39">
        <f t="shared" si="2"/>
        <v>102.92329279700654</v>
      </c>
      <c r="F24" s="39">
        <f t="shared" si="3"/>
        <v>22.012752980316051</v>
      </c>
    </row>
    <row r="25" spans="1:6" ht="18" customHeight="1">
      <c r="A25" s="37" t="s">
        <v>146</v>
      </c>
      <c r="B25" s="38"/>
      <c r="C25" s="38">
        <v>0</v>
      </c>
      <c r="D25" s="38"/>
      <c r="E25" s="39"/>
      <c r="F25" s="39"/>
    </row>
    <row r="26" spans="1:6" ht="18" customHeight="1">
      <c r="A26" s="37" t="s">
        <v>147</v>
      </c>
      <c r="B26" s="38">
        <v>5319</v>
      </c>
      <c r="C26" s="38">
        <v>3868</v>
      </c>
      <c r="D26" s="38">
        <v>3879</v>
      </c>
      <c r="E26" s="39">
        <f t="shared" si="2"/>
        <v>100.28438469493277</v>
      </c>
      <c r="F26" s="39">
        <f t="shared" si="3"/>
        <v>-27.072758037225043</v>
      </c>
    </row>
    <row r="27" spans="1:6" ht="18" customHeight="1">
      <c r="A27" s="40" t="s">
        <v>198</v>
      </c>
      <c r="B27" s="38"/>
      <c r="C27" s="38">
        <v>140</v>
      </c>
      <c r="D27" s="38">
        <v>145</v>
      </c>
      <c r="E27" s="39"/>
      <c r="F27" s="39"/>
    </row>
    <row r="28" spans="1:6" ht="18" customHeight="1">
      <c r="A28" s="40" t="s">
        <v>200</v>
      </c>
      <c r="B28" s="38"/>
      <c r="C28" s="38">
        <v>46</v>
      </c>
      <c r="D28" s="38">
        <v>53</v>
      </c>
      <c r="E28" s="39"/>
      <c r="F28" s="39"/>
    </row>
    <row r="29" spans="1:6" ht="18" customHeight="1">
      <c r="A29" s="40" t="s">
        <v>199</v>
      </c>
      <c r="B29" s="38">
        <v>666</v>
      </c>
      <c r="C29" s="38">
        <v>567</v>
      </c>
      <c r="D29" s="38">
        <v>247</v>
      </c>
      <c r="E29" s="39">
        <f t="shared" si="2"/>
        <v>43.562610229276892</v>
      </c>
      <c r="F29" s="39">
        <f t="shared" si="3"/>
        <v>-62.912912912912908</v>
      </c>
    </row>
    <row r="30" spans="1:6" ht="18" customHeight="1">
      <c r="A30" s="36" t="s">
        <v>148</v>
      </c>
      <c r="B30" s="38">
        <f>SUM(B31:B39)</f>
        <v>102923</v>
      </c>
      <c r="C30" s="38">
        <f t="shared" ref="C30:D30" si="5">SUM(C31:C39)</f>
        <v>102923</v>
      </c>
      <c r="D30" s="38">
        <f t="shared" si="5"/>
        <v>101876</v>
      </c>
      <c r="E30" s="39">
        <f t="shared" si="2"/>
        <v>98.982734665720969</v>
      </c>
      <c r="F30" s="39">
        <f t="shared" si="3"/>
        <v>-1.0172653342790241</v>
      </c>
    </row>
    <row r="31" spans="1:6" ht="18" customHeight="1">
      <c r="A31" s="37" t="s">
        <v>8</v>
      </c>
      <c r="B31" s="38">
        <v>11</v>
      </c>
      <c r="C31" s="38">
        <v>11</v>
      </c>
      <c r="D31" s="38"/>
      <c r="E31" s="39">
        <f t="shared" si="2"/>
        <v>0</v>
      </c>
      <c r="F31" s="39">
        <f t="shared" si="3"/>
        <v>-100</v>
      </c>
    </row>
    <row r="32" spans="1:6" ht="18" customHeight="1">
      <c r="A32" s="37" t="s">
        <v>7</v>
      </c>
      <c r="B32" s="38">
        <v>46</v>
      </c>
      <c r="C32" s="38">
        <v>46</v>
      </c>
      <c r="D32" s="38">
        <v>314</v>
      </c>
      <c r="E32" s="39">
        <f t="shared" si="2"/>
        <v>682.60869565217388</v>
      </c>
      <c r="F32" s="39">
        <f t="shared" si="3"/>
        <v>582.60869565217388</v>
      </c>
    </row>
    <row r="33" spans="1:6" ht="18" customHeight="1">
      <c r="A33" s="41" t="s">
        <v>202</v>
      </c>
      <c r="B33" s="38">
        <v>600</v>
      </c>
      <c r="C33" s="38">
        <v>600</v>
      </c>
      <c r="D33" s="38">
        <v>661</v>
      </c>
      <c r="E33" s="39">
        <f t="shared" si="2"/>
        <v>110.16666666666666</v>
      </c>
      <c r="F33" s="39">
        <f t="shared" si="3"/>
        <v>10.166666666666666</v>
      </c>
    </row>
    <row r="34" spans="1:6" ht="18" customHeight="1">
      <c r="A34" s="41" t="s">
        <v>203</v>
      </c>
      <c r="B34" s="38">
        <v>1319</v>
      </c>
      <c r="C34" s="38">
        <v>1319</v>
      </c>
      <c r="D34" s="38">
        <v>1039</v>
      </c>
      <c r="E34" s="39">
        <f t="shared" si="2"/>
        <v>78.77179681576952</v>
      </c>
      <c r="F34" s="39">
        <f t="shared" si="3"/>
        <v>-21.228203184230477</v>
      </c>
    </row>
    <row r="35" spans="1:6" ht="18" customHeight="1">
      <c r="A35" s="41" t="s">
        <v>204</v>
      </c>
      <c r="B35" s="38">
        <v>802</v>
      </c>
      <c r="C35" s="38">
        <v>802</v>
      </c>
      <c r="D35" s="38">
        <v>799</v>
      </c>
      <c r="E35" s="39">
        <f t="shared" si="2"/>
        <v>99.625935162094763</v>
      </c>
      <c r="F35" s="39">
        <f t="shared" si="3"/>
        <v>-0.37406483790523692</v>
      </c>
    </row>
    <row r="36" spans="1:6" ht="18" customHeight="1">
      <c r="A36" s="41" t="s">
        <v>205</v>
      </c>
      <c r="B36" s="38">
        <v>98721</v>
      </c>
      <c r="C36" s="38">
        <v>98721</v>
      </c>
      <c r="D36" s="38">
        <v>98064</v>
      </c>
      <c r="E36" s="39">
        <f t="shared" si="2"/>
        <v>99.334488102835266</v>
      </c>
      <c r="F36" s="39">
        <f t="shared" si="3"/>
        <v>-0.66551189716473702</v>
      </c>
    </row>
    <row r="37" spans="1:6" ht="18" customHeight="1">
      <c r="A37" s="41" t="s">
        <v>206</v>
      </c>
      <c r="B37" s="38">
        <v>1321</v>
      </c>
      <c r="C37" s="38">
        <v>1321</v>
      </c>
      <c r="D37" s="38">
        <v>964</v>
      </c>
      <c r="E37" s="39">
        <f t="shared" si="2"/>
        <v>72.975018925056773</v>
      </c>
      <c r="F37" s="39">
        <f t="shared" si="3"/>
        <v>-27.024981074943227</v>
      </c>
    </row>
    <row r="38" spans="1:6" ht="18" customHeight="1">
      <c r="A38" s="41" t="s">
        <v>207</v>
      </c>
      <c r="B38" s="38">
        <v>26</v>
      </c>
      <c r="C38" s="38">
        <v>26</v>
      </c>
      <c r="D38" s="38">
        <v>21</v>
      </c>
      <c r="E38" s="39"/>
      <c r="F38" s="39"/>
    </row>
    <row r="39" spans="1:6" ht="18" customHeight="1">
      <c r="A39" s="41" t="s">
        <v>208</v>
      </c>
      <c r="B39" s="38">
        <v>77</v>
      </c>
      <c r="C39" s="38">
        <v>77</v>
      </c>
      <c r="D39" s="38">
        <v>14</v>
      </c>
      <c r="E39" s="39">
        <f t="shared" si="2"/>
        <v>18.181818181818183</v>
      </c>
      <c r="F39" s="39">
        <f t="shared" si="3"/>
        <v>-81.818181818181827</v>
      </c>
    </row>
    <row r="40" spans="1:6" ht="18" customHeight="1">
      <c r="A40" s="36" t="s">
        <v>149</v>
      </c>
      <c r="B40" s="38">
        <v>203833</v>
      </c>
      <c r="C40" s="38">
        <v>203833</v>
      </c>
      <c r="D40" s="38">
        <f>D5+D30</f>
        <v>197847</v>
      </c>
      <c r="E40" s="39">
        <f t="shared" si="2"/>
        <v>97.063282196700243</v>
      </c>
      <c r="F40" s="39">
        <f t="shared" si="3"/>
        <v>-2.9367178032997603</v>
      </c>
    </row>
  </sheetData>
  <mergeCells count="8">
    <mergeCell ref="A3:A4"/>
    <mergeCell ref="E3:E4"/>
    <mergeCell ref="F3:F4"/>
    <mergeCell ref="A1:F1"/>
    <mergeCell ref="E2:F2"/>
    <mergeCell ref="B3:B4"/>
    <mergeCell ref="C3:C4"/>
    <mergeCell ref="D3:D4"/>
  </mergeCells>
  <phoneticPr fontId="5" type="noConversion"/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A2" sqref="A2"/>
    </sheetView>
  </sheetViews>
  <sheetFormatPr defaultColWidth="9" defaultRowHeight="14.25"/>
  <cols>
    <col min="1" max="1" width="35.375" style="23" customWidth="1"/>
    <col min="2" max="2" width="11.375" style="23" customWidth="1"/>
    <col min="3" max="3" width="11.75" style="23" customWidth="1"/>
    <col min="4" max="4" width="13.75" style="23" customWidth="1"/>
    <col min="5" max="5" width="11.25" style="23" customWidth="1"/>
    <col min="6" max="6" width="11.5" style="23" customWidth="1"/>
    <col min="7" max="7" width="18.375" style="23" customWidth="1"/>
    <col min="8" max="16384" width="9" style="23"/>
  </cols>
  <sheetData>
    <row r="1" spans="1:7" ht="46.5" customHeight="1">
      <c r="A1" s="58" t="s">
        <v>187</v>
      </c>
      <c r="B1" s="58"/>
      <c r="C1" s="58"/>
      <c r="D1" s="58"/>
      <c r="E1" s="58"/>
      <c r="F1" s="58"/>
      <c r="G1" s="58"/>
    </row>
    <row r="2" spans="1:7" ht="21.75" customHeight="1">
      <c r="A2" s="27" t="s">
        <v>226</v>
      </c>
      <c r="B2" s="27"/>
      <c r="C2" s="27"/>
      <c r="D2" s="27"/>
      <c r="E2" s="27"/>
      <c r="F2" s="59" t="s">
        <v>117</v>
      </c>
      <c r="G2" s="59"/>
    </row>
    <row r="3" spans="1:7" ht="28.5" customHeight="1">
      <c r="A3" s="60" t="s">
        <v>116</v>
      </c>
      <c r="B3" s="60" t="s">
        <v>115</v>
      </c>
      <c r="C3" s="60" t="s">
        <v>114</v>
      </c>
      <c r="D3" s="60"/>
      <c r="E3" s="61" t="s">
        <v>113</v>
      </c>
      <c r="F3" s="61" t="s">
        <v>112</v>
      </c>
      <c r="G3" s="61" t="s">
        <v>111</v>
      </c>
    </row>
    <row r="4" spans="1:7" ht="37.5">
      <c r="A4" s="60"/>
      <c r="B4" s="60"/>
      <c r="C4" s="26" t="s">
        <v>110</v>
      </c>
      <c r="D4" s="25" t="s">
        <v>109</v>
      </c>
      <c r="E4" s="61"/>
      <c r="F4" s="61"/>
      <c r="G4" s="61"/>
    </row>
    <row r="5" spans="1:7" ht="27.95" customHeight="1">
      <c r="A5" s="43" t="s">
        <v>218</v>
      </c>
      <c r="B5" s="31">
        <f>SUM(B6:B10)</f>
        <v>73597.3</v>
      </c>
      <c r="C5" s="31">
        <f t="shared" ref="C5:G5" si="0">SUM(C6:C10)</f>
        <v>128775</v>
      </c>
      <c r="D5" s="31">
        <f t="shared" si="0"/>
        <v>73389</v>
      </c>
      <c r="E5" s="31">
        <f t="shared" si="0"/>
        <v>117922</v>
      </c>
      <c r="F5" s="31">
        <f t="shared" si="0"/>
        <v>10853</v>
      </c>
      <c r="G5" s="32">
        <f t="shared" si="0"/>
        <v>84450.3</v>
      </c>
    </row>
    <row r="6" spans="1:7" ht="27.95" customHeight="1">
      <c r="A6" s="24" t="s">
        <v>108</v>
      </c>
      <c r="B6" s="31">
        <v>5352.3</v>
      </c>
      <c r="C6" s="31">
        <v>10534</v>
      </c>
      <c r="D6" s="31">
        <v>3000</v>
      </c>
      <c r="E6" s="31">
        <v>9547</v>
      </c>
      <c r="F6" s="31">
        <f t="shared" ref="F6:F10" si="1">C6-E6</f>
        <v>987</v>
      </c>
      <c r="G6" s="32">
        <f t="shared" ref="G6:G10" si="2">B6+C6-E6</f>
        <v>6339.2999999999993</v>
      </c>
    </row>
    <row r="7" spans="1:7" ht="27.95" customHeight="1">
      <c r="A7" s="24" t="s">
        <v>107</v>
      </c>
      <c r="B7" s="31">
        <v>275</v>
      </c>
      <c r="C7" s="31">
        <v>180</v>
      </c>
      <c r="D7" s="31">
        <v>130</v>
      </c>
      <c r="E7" s="31">
        <v>180</v>
      </c>
      <c r="F7" s="31">
        <f t="shared" si="1"/>
        <v>0</v>
      </c>
      <c r="G7" s="32">
        <f t="shared" si="2"/>
        <v>275</v>
      </c>
    </row>
    <row r="8" spans="1:7" ht="27.95" customHeight="1">
      <c r="A8" s="43" t="s">
        <v>213</v>
      </c>
      <c r="B8" s="31">
        <v>18962</v>
      </c>
      <c r="C8" s="31">
        <v>66208</v>
      </c>
      <c r="D8" s="31">
        <v>50232</v>
      </c>
      <c r="E8" s="31">
        <v>62900</v>
      </c>
      <c r="F8" s="31">
        <f t="shared" si="1"/>
        <v>3308</v>
      </c>
      <c r="G8" s="32">
        <f t="shared" si="2"/>
        <v>22270</v>
      </c>
    </row>
    <row r="9" spans="1:7" ht="27.95" customHeight="1">
      <c r="A9" s="24" t="s">
        <v>106</v>
      </c>
      <c r="B9" s="31">
        <v>456</v>
      </c>
      <c r="C9" s="31">
        <v>29260</v>
      </c>
      <c r="D9" s="31">
        <v>3122</v>
      </c>
      <c r="E9" s="31">
        <v>29260</v>
      </c>
      <c r="F9" s="31">
        <f t="shared" si="1"/>
        <v>0</v>
      </c>
      <c r="G9" s="32">
        <f t="shared" si="2"/>
        <v>456</v>
      </c>
    </row>
    <row r="10" spans="1:7" ht="27.95" customHeight="1">
      <c r="A10" s="24" t="s">
        <v>105</v>
      </c>
      <c r="B10" s="31">
        <v>48552</v>
      </c>
      <c r="C10" s="31">
        <v>22593</v>
      </c>
      <c r="D10" s="31">
        <v>16905</v>
      </c>
      <c r="E10" s="31">
        <v>16035</v>
      </c>
      <c r="F10" s="31">
        <f t="shared" si="1"/>
        <v>6558</v>
      </c>
      <c r="G10" s="32">
        <f t="shared" si="2"/>
        <v>55110</v>
      </c>
    </row>
  </sheetData>
  <mergeCells count="8">
    <mergeCell ref="A1:G1"/>
    <mergeCell ref="F2:G2"/>
    <mergeCell ref="A3:A4"/>
    <mergeCell ref="B3:B4"/>
    <mergeCell ref="C3:D3"/>
    <mergeCell ref="E3:E4"/>
    <mergeCell ref="F3:F4"/>
    <mergeCell ref="G3:G4"/>
  </mergeCells>
  <phoneticPr fontId="5" type="noConversion"/>
  <pageMargins left="1.18" right="0.75" top="1" bottom="1" header="0.5" footer="0.5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B28" sqref="B28"/>
    </sheetView>
  </sheetViews>
  <sheetFormatPr defaultRowHeight="13.5"/>
  <cols>
    <col min="1" max="1" width="23.625" style="35" customWidth="1"/>
    <col min="2" max="2" width="15.25" style="35" customWidth="1"/>
    <col min="3" max="3" width="14.125" style="35" customWidth="1"/>
    <col min="4" max="4" width="11" style="35" customWidth="1"/>
    <col min="5" max="5" width="8.625" style="35" customWidth="1"/>
    <col min="6" max="6" width="9.5" style="35" bestFit="1" customWidth="1"/>
    <col min="7" max="16384" width="9" style="35"/>
  </cols>
  <sheetData>
    <row r="1" spans="1:6" ht="27" customHeight="1">
      <c r="A1" s="49" t="s">
        <v>194</v>
      </c>
      <c r="B1" s="49"/>
      <c r="C1" s="49"/>
      <c r="D1" s="49"/>
      <c r="E1" s="49"/>
      <c r="F1" s="49"/>
    </row>
    <row r="2" spans="1:6" ht="27" customHeight="1">
      <c r="A2" s="35" t="s">
        <v>181</v>
      </c>
      <c r="E2" s="48" t="s">
        <v>38</v>
      </c>
      <c r="F2" s="48"/>
    </row>
    <row r="3" spans="1:6">
      <c r="A3" s="45" t="s">
        <v>124</v>
      </c>
      <c r="B3" s="45" t="s">
        <v>195</v>
      </c>
      <c r="C3" s="45" t="s">
        <v>196</v>
      </c>
      <c r="D3" s="45" t="s">
        <v>193</v>
      </c>
      <c r="E3" s="45" t="s">
        <v>186</v>
      </c>
      <c r="F3" s="45" t="s">
        <v>125</v>
      </c>
    </row>
    <row r="4" spans="1:6" ht="27" customHeight="1">
      <c r="A4" s="46"/>
      <c r="B4" s="46"/>
      <c r="C4" s="46"/>
      <c r="D4" s="46"/>
      <c r="E4" s="46"/>
      <c r="F4" s="46"/>
    </row>
    <row r="5" spans="1:6" ht="20.100000000000001" customHeight="1">
      <c r="A5" s="36" t="s">
        <v>150</v>
      </c>
      <c r="B5" s="38">
        <f>SUM(B6:B25)</f>
        <v>410788</v>
      </c>
      <c r="C5" s="38">
        <f t="shared" ref="C5:D5" si="0">SUM(C6:C25)</f>
        <v>454995</v>
      </c>
      <c r="D5" s="38">
        <f t="shared" si="0"/>
        <v>453169</v>
      </c>
      <c r="E5" s="39">
        <f>D5/C5*100</f>
        <v>99.598676908537456</v>
      </c>
      <c r="F5" s="39">
        <f>(D5-B5)/B5*100</f>
        <v>10.317000496606523</v>
      </c>
    </row>
    <row r="6" spans="1:6" ht="20.100000000000001" customHeight="1">
      <c r="A6" s="37" t="s">
        <v>151</v>
      </c>
      <c r="B6" s="38">
        <v>22004</v>
      </c>
      <c r="C6" s="38">
        <v>24632</v>
      </c>
      <c r="D6" s="38">
        <v>24632</v>
      </c>
      <c r="E6" s="39">
        <f t="shared" ref="E6:E34" si="1">D6/C6*100</f>
        <v>100</v>
      </c>
      <c r="F6" s="39">
        <f t="shared" ref="F6:F34" si="2">(D6-B6)/B6*100</f>
        <v>11.943283039447374</v>
      </c>
    </row>
    <row r="7" spans="1:6" ht="20.100000000000001" customHeight="1">
      <c r="A7" s="37" t="s">
        <v>152</v>
      </c>
      <c r="B7" s="38">
        <v>97</v>
      </c>
      <c r="C7" s="38"/>
      <c r="D7" s="38"/>
      <c r="E7" s="39"/>
      <c r="F7" s="39"/>
    </row>
    <row r="8" spans="1:6" ht="20.100000000000001" customHeight="1">
      <c r="A8" s="37" t="s">
        <v>153</v>
      </c>
      <c r="B8" s="38">
        <v>14122</v>
      </c>
      <c r="C8" s="38">
        <v>17430</v>
      </c>
      <c r="D8" s="38">
        <v>17430</v>
      </c>
      <c r="E8" s="39">
        <f t="shared" si="1"/>
        <v>100</v>
      </c>
      <c r="F8" s="39">
        <f t="shared" si="2"/>
        <v>23.42444412972667</v>
      </c>
    </row>
    <row r="9" spans="1:6" ht="20.100000000000001" customHeight="1">
      <c r="A9" s="37" t="s">
        <v>154</v>
      </c>
      <c r="B9" s="38">
        <v>94907</v>
      </c>
      <c r="C9" s="38">
        <v>96307</v>
      </c>
      <c r="D9" s="38">
        <v>96307</v>
      </c>
      <c r="E9" s="39">
        <f t="shared" si="1"/>
        <v>100</v>
      </c>
      <c r="F9" s="39">
        <f t="shared" si="2"/>
        <v>1.4751282834775095</v>
      </c>
    </row>
    <row r="10" spans="1:6" ht="20.100000000000001" customHeight="1">
      <c r="A10" s="37" t="s">
        <v>155</v>
      </c>
      <c r="B10" s="38">
        <v>4099</v>
      </c>
      <c r="C10" s="38">
        <v>4172</v>
      </c>
      <c r="D10" s="38">
        <v>4172</v>
      </c>
      <c r="E10" s="39">
        <f t="shared" si="1"/>
        <v>100</v>
      </c>
      <c r="F10" s="39">
        <f t="shared" si="2"/>
        <v>1.7809221761405221</v>
      </c>
    </row>
    <row r="11" spans="1:6" ht="20.100000000000001" customHeight="1">
      <c r="A11" s="37" t="s">
        <v>156</v>
      </c>
      <c r="B11" s="38">
        <v>3342</v>
      </c>
      <c r="C11" s="38">
        <v>3965</v>
      </c>
      <c r="D11" s="38">
        <v>3965</v>
      </c>
      <c r="E11" s="39">
        <f t="shared" si="1"/>
        <v>100</v>
      </c>
      <c r="F11" s="39">
        <f t="shared" si="2"/>
        <v>18.641532016756432</v>
      </c>
    </row>
    <row r="12" spans="1:6" ht="20.100000000000001" customHeight="1">
      <c r="A12" s="37" t="s">
        <v>157</v>
      </c>
      <c r="B12" s="38">
        <v>82793</v>
      </c>
      <c r="C12" s="38">
        <v>82875</v>
      </c>
      <c r="D12" s="38">
        <v>82875</v>
      </c>
      <c r="E12" s="39">
        <f t="shared" si="1"/>
        <v>100</v>
      </c>
      <c r="F12" s="39">
        <f t="shared" si="2"/>
        <v>9.9042189557088156E-2</v>
      </c>
    </row>
    <row r="13" spans="1:6" ht="20.100000000000001" customHeight="1">
      <c r="A13" s="37" t="s">
        <v>158</v>
      </c>
      <c r="B13" s="38">
        <v>75941</v>
      </c>
      <c r="C13" s="38">
        <v>72422</v>
      </c>
      <c r="D13" s="38">
        <v>72422</v>
      </c>
      <c r="E13" s="39">
        <f t="shared" si="1"/>
        <v>100</v>
      </c>
      <c r="F13" s="39">
        <f t="shared" si="2"/>
        <v>-4.6338604969647497</v>
      </c>
    </row>
    <row r="14" spans="1:6" ht="20.100000000000001" customHeight="1">
      <c r="A14" s="37" t="s">
        <v>159</v>
      </c>
      <c r="B14" s="38">
        <v>2871</v>
      </c>
      <c r="C14" s="38">
        <v>2773</v>
      </c>
      <c r="D14" s="38">
        <v>2773</v>
      </c>
      <c r="E14" s="39">
        <f t="shared" si="1"/>
        <v>100</v>
      </c>
      <c r="F14" s="39">
        <f t="shared" si="2"/>
        <v>-3.4134447927551372</v>
      </c>
    </row>
    <row r="15" spans="1:6" ht="20.100000000000001" customHeight="1">
      <c r="A15" s="37" t="s">
        <v>160</v>
      </c>
      <c r="B15" s="38">
        <v>4853</v>
      </c>
      <c r="C15" s="38">
        <v>11074</v>
      </c>
      <c r="D15" s="38">
        <v>11074</v>
      </c>
      <c r="E15" s="39">
        <f t="shared" si="1"/>
        <v>100</v>
      </c>
      <c r="F15" s="39">
        <f t="shared" si="2"/>
        <v>128.1887492272821</v>
      </c>
    </row>
    <row r="16" spans="1:6" ht="20.100000000000001" customHeight="1">
      <c r="A16" s="37" t="s">
        <v>161</v>
      </c>
      <c r="B16" s="38">
        <v>71585</v>
      </c>
      <c r="C16" s="38">
        <v>94393</v>
      </c>
      <c r="D16" s="38">
        <v>94393</v>
      </c>
      <c r="E16" s="39">
        <f t="shared" si="1"/>
        <v>100</v>
      </c>
      <c r="F16" s="39">
        <f t="shared" si="2"/>
        <v>31.861423482573166</v>
      </c>
    </row>
    <row r="17" spans="1:6" ht="20.100000000000001" customHeight="1">
      <c r="A17" s="37" t="s">
        <v>162</v>
      </c>
      <c r="B17" s="38">
        <v>10892</v>
      </c>
      <c r="C17" s="38">
        <v>10167</v>
      </c>
      <c r="D17" s="38">
        <v>10167</v>
      </c>
      <c r="E17" s="39">
        <f t="shared" si="1"/>
        <v>100</v>
      </c>
      <c r="F17" s="39">
        <f t="shared" si="2"/>
        <v>-6.6562614763128902</v>
      </c>
    </row>
    <row r="18" spans="1:6" ht="20.100000000000001" customHeight="1">
      <c r="A18" s="37" t="s">
        <v>163</v>
      </c>
      <c r="B18" s="38">
        <v>2993</v>
      </c>
      <c r="C18" s="38">
        <v>1143</v>
      </c>
      <c r="D18" s="38">
        <v>1143</v>
      </c>
      <c r="E18" s="39">
        <f t="shared" si="1"/>
        <v>100</v>
      </c>
      <c r="F18" s="39">
        <f t="shared" si="2"/>
        <v>-61.810892081523548</v>
      </c>
    </row>
    <row r="19" spans="1:6" ht="20.100000000000001" customHeight="1">
      <c r="A19" s="37" t="s">
        <v>164</v>
      </c>
      <c r="B19" s="38">
        <v>1413</v>
      </c>
      <c r="C19" s="38">
        <v>527</v>
      </c>
      <c r="D19" s="38">
        <v>527</v>
      </c>
      <c r="E19" s="39">
        <f t="shared" si="1"/>
        <v>100</v>
      </c>
      <c r="F19" s="39">
        <f t="shared" si="2"/>
        <v>-62.703467799009204</v>
      </c>
    </row>
    <row r="20" spans="1:6" ht="20.100000000000001" customHeight="1">
      <c r="A20" s="37" t="s">
        <v>165</v>
      </c>
      <c r="B20" s="38">
        <v>3</v>
      </c>
      <c r="C20" s="38">
        <v>13</v>
      </c>
      <c r="D20" s="38">
        <v>13</v>
      </c>
      <c r="E20" s="39">
        <f t="shared" si="1"/>
        <v>100</v>
      </c>
      <c r="F20" s="39">
        <f t="shared" si="2"/>
        <v>333.33333333333337</v>
      </c>
    </row>
    <row r="21" spans="1:6" ht="20.100000000000001" customHeight="1">
      <c r="A21" s="37" t="s">
        <v>166</v>
      </c>
      <c r="B21" s="38">
        <v>3232</v>
      </c>
      <c r="C21" s="38">
        <v>4044</v>
      </c>
      <c r="D21" s="38">
        <v>4044</v>
      </c>
      <c r="E21" s="39">
        <f t="shared" si="1"/>
        <v>100</v>
      </c>
      <c r="F21" s="39">
        <f t="shared" si="2"/>
        <v>25.123762376237625</v>
      </c>
    </row>
    <row r="22" spans="1:6" ht="20.100000000000001" customHeight="1">
      <c r="A22" s="37" t="s">
        <v>167</v>
      </c>
      <c r="B22" s="38">
        <v>13048</v>
      </c>
      <c r="C22" s="38">
        <v>23769</v>
      </c>
      <c r="D22" s="38">
        <v>23769</v>
      </c>
      <c r="E22" s="39">
        <f t="shared" si="1"/>
        <v>100</v>
      </c>
      <c r="F22" s="39">
        <f t="shared" si="2"/>
        <v>82.16584917228694</v>
      </c>
    </row>
    <row r="23" spans="1:6" ht="20.100000000000001" customHeight="1">
      <c r="A23" s="37" t="s">
        <v>168</v>
      </c>
      <c r="B23" s="38">
        <v>1822</v>
      </c>
      <c r="C23" s="38">
        <v>1606</v>
      </c>
      <c r="D23" s="38">
        <v>1606</v>
      </c>
      <c r="E23" s="39">
        <f t="shared" si="1"/>
        <v>100</v>
      </c>
      <c r="F23" s="39">
        <f t="shared" si="2"/>
        <v>-11.855104281009879</v>
      </c>
    </row>
    <row r="24" spans="1:6" ht="20.100000000000001" customHeight="1">
      <c r="A24" s="37" t="s">
        <v>169</v>
      </c>
      <c r="B24" s="38">
        <v>548</v>
      </c>
      <c r="C24" s="38">
        <v>1257</v>
      </c>
      <c r="D24" s="38">
        <v>1257</v>
      </c>
      <c r="E24" s="39">
        <f t="shared" si="1"/>
        <v>100</v>
      </c>
      <c r="F24" s="39">
        <f t="shared" si="2"/>
        <v>129.3795620437956</v>
      </c>
    </row>
    <row r="25" spans="1:6" ht="20.100000000000001" customHeight="1">
      <c r="A25" s="37" t="s">
        <v>170</v>
      </c>
      <c r="B25" s="38">
        <v>223</v>
      </c>
      <c r="C25" s="38">
        <v>2426</v>
      </c>
      <c r="D25" s="38">
        <v>600</v>
      </c>
      <c r="E25" s="39">
        <f t="shared" si="1"/>
        <v>24.732069249793902</v>
      </c>
      <c r="F25" s="39">
        <f t="shared" si="2"/>
        <v>169.05829596412556</v>
      </c>
    </row>
    <row r="26" spans="1:6" ht="20.100000000000001" customHeight="1">
      <c r="A26" s="36" t="s">
        <v>171</v>
      </c>
      <c r="B26" s="38">
        <v>109404</v>
      </c>
      <c r="C26" s="38">
        <f t="shared" ref="C26:D26" si="3">SUM(C27:C33)</f>
        <v>150752</v>
      </c>
      <c r="D26" s="38">
        <f t="shared" si="3"/>
        <v>150752</v>
      </c>
      <c r="E26" s="39">
        <f t="shared" si="1"/>
        <v>100</v>
      </c>
      <c r="F26" s="39">
        <f t="shared" si="2"/>
        <v>37.793864940952801</v>
      </c>
    </row>
    <row r="27" spans="1:6" ht="20.100000000000001" customHeight="1">
      <c r="A27" s="37" t="s">
        <v>172</v>
      </c>
      <c r="B27" s="38"/>
      <c r="C27" s="38"/>
      <c r="D27" s="38"/>
      <c r="E27" s="39"/>
      <c r="F27" s="39"/>
    </row>
    <row r="28" spans="1:6" ht="20.100000000000001" customHeight="1">
      <c r="A28" s="37" t="s">
        <v>173</v>
      </c>
      <c r="B28" s="38">
        <v>290</v>
      </c>
      <c r="C28" s="38">
        <v>289</v>
      </c>
      <c r="D28" s="38">
        <v>289</v>
      </c>
      <c r="E28" s="39">
        <f t="shared" si="1"/>
        <v>100</v>
      </c>
      <c r="F28" s="39">
        <f t="shared" si="2"/>
        <v>-0.34482758620689657</v>
      </c>
    </row>
    <row r="29" spans="1:6" ht="20.100000000000001" customHeight="1">
      <c r="A29" s="37" t="s">
        <v>174</v>
      </c>
      <c r="B29" s="38">
        <v>106598</v>
      </c>
      <c r="C29" s="38">
        <v>148850</v>
      </c>
      <c r="D29" s="38">
        <v>148850</v>
      </c>
      <c r="E29" s="39">
        <f t="shared" si="1"/>
        <v>100</v>
      </c>
      <c r="F29" s="39">
        <f t="shared" si="2"/>
        <v>39.636766168220795</v>
      </c>
    </row>
    <row r="30" spans="1:6" ht="20.100000000000001" customHeight="1">
      <c r="A30" s="37" t="s">
        <v>175</v>
      </c>
      <c r="B30" s="38"/>
      <c r="C30" s="38"/>
      <c r="D30" s="38"/>
      <c r="E30" s="39"/>
      <c r="F30" s="39"/>
    </row>
    <row r="31" spans="1:6" ht="20.100000000000001" customHeight="1">
      <c r="A31" s="37" t="s">
        <v>176</v>
      </c>
      <c r="B31" s="38">
        <v>72</v>
      </c>
      <c r="C31" s="38">
        <v>319</v>
      </c>
      <c r="D31" s="38">
        <v>319</v>
      </c>
      <c r="E31" s="39">
        <f t="shared" si="1"/>
        <v>100</v>
      </c>
      <c r="F31" s="39">
        <f t="shared" si="2"/>
        <v>343.05555555555554</v>
      </c>
    </row>
    <row r="32" spans="1:6" ht="20.100000000000001" customHeight="1">
      <c r="A32" s="37" t="s">
        <v>177</v>
      </c>
      <c r="B32" s="38"/>
      <c r="C32" s="38"/>
      <c r="D32" s="38"/>
      <c r="E32" s="39"/>
      <c r="F32" s="39"/>
    </row>
    <row r="33" spans="1:6" ht="20.100000000000001" customHeight="1">
      <c r="A33" s="37" t="s">
        <v>178</v>
      </c>
      <c r="B33" s="38">
        <v>2444</v>
      </c>
      <c r="C33" s="38">
        <v>1294</v>
      </c>
      <c r="D33" s="38">
        <v>1294</v>
      </c>
      <c r="E33" s="39">
        <f t="shared" si="1"/>
        <v>100</v>
      </c>
      <c r="F33" s="39">
        <f t="shared" si="2"/>
        <v>-47.05400981996727</v>
      </c>
    </row>
    <row r="34" spans="1:6" ht="20.100000000000001" customHeight="1">
      <c r="A34" s="36" t="s">
        <v>179</v>
      </c>
      <c r="B34" s="38">
        <f>B5+B26</f>
        <v>520192</v>
      </c>
      <c r="C34" s="38">
        <f t="shared" ref="C34:D34" si="4">C5+C26</f>
        <v>605747</v>
      </c>
      <c r="D34" s="38">
        <f t="shared" si="4"/>
        <v>603921</v>
      </c>
      <c r="E34" s="39">
        <f t="shared" si="1"/>
        <v>99.698554016775972</v>
      </c>
      <c r="F34" s="39">
        <f t="shared" si="2"/>
        <v>16.095787709153544</v>
      </c>
    </row>
  </sheetData>
  <mergeCells count="8">
    <mergeCell ref="A3:A4"/>
    <mergeCell ref="E3:E4"/>
    <mergeCell ref="F3:F4"/>
    <mergeCell ref="A1:F1"/>
    <mergeCell ref="E2:F2"/>
    <mergeCell ref="B3:B4"/>
    <mergeCell ref="C3:C4"/>
    <mergeCell ref="D3:D4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A39" sqref="A39:XFD61"/>
    </sheetView>
  </sheetViews>
  <sheetFormatPr defaultRowHeight="14.25"/>
  <cols>
    <col min="1" max="1" width="32.625" customWidth="1"/>
    <col min="2" max="2" width="15" customWidth="1"/>
    <col min="3" max="3" width="16.875" customWidth="1"/>
    <col min="4" max="4" width="11.125" customWidth="1"/>
  </cols>
  <sheetData>
    <row r="1" spans="1:4" ht="24.75" customHeight="1">
      <c r="A1" s="50" t="s">
        <v>191</v>
      </c>
      <c r="B1" s="50"/>
      <c r="C1" s="50"/>
      <c r="D1" s="50"/>
    </row>
    <row r="2" spans="1:4" ht="18" customHeight="1">
      <c r="A2" t="s">
        <v>182</v>
      </c>
      <c r="D2" s="11" t="s">
        <v>50</v>
      </c>
    </row>
    <row r="3" spans="1:4" ht="18" customHeight="1">
      <c r="A3" s="10" t="s">
        <v>49</v>
      </c>
      <c r="B3" s="10" t="s">
        <v>193</v>
      </c>
      <c r="C3" s="10" t="s">
        <v>192</v>
      </c>
      <c r="D3" s="10" t="s">
        <v>48</v>
      </c>
    </row>
    <row r="4" spans="1:4" ht="18" customHeight="1">
      <c r="A4" s="12" t="s">
        <v>47</v>
      </c>
      <c r="B4" s="3">
        <f>SUM(B5,B22)</f>
        <v>91007</v>
      </c>
      <c r="C4" s="33">
        <f>SUM(C5,C22)</f>
        <v>99198</v>
      </c>
      <c r="D4" s="1">
        <f>(C4-B4)/B4*100</f>
        <v>9.0004065621325839</v>
      </c>
    </row>
    <row r="5" spans="1:4" ht="18" customHeight="1">
      <c r="A5" s="6" t="s">
        <v>46</v>
      </c>
      <c r="B5" s="9">
        <f>SUM(B6:B21)</f>
        <v>72836</v>
      </c>
      <c r="C5" s="29">
        <f>SUM(C6:C21)</f>
        <v>79391</v>
      </c>
      <c r="D5" s="1">
        <f t="shared" ref="D5:D19" si="0">(C5-B5)/B5*100</f>
        <v>8.9996704926135429</v>
      </c>
    </row>
    <row r="6" spans="1:4" ht="18" customHeight="1">
      <c r="A6" s="6" t="s">
        <v>33</v>
      </c>
      <c r="B6" s="6">
        <v>20253</v>
      </c>
      <c r="C6" s="28">
        <v>32285</v>
      </c>
      <c r="D6" s="1">
        <f t="shared" si="0"/>
        <v>59.408482693921897</v>
      </c>
    </row>
    <row r="7" spans="1:4" ht="18" customHeight="1">
      <c r="A7" s="6" t="s">
        <v>32</v>
      </c>
      <c r="B7" s="6">
        <v>9367</v>
      </c>
      <c r="C7" s="28"/>
      <c r="D7" s="1">
        <f t="shared" si="0"/>
        <v>-100</v>
      </c>
    </row>
    <row r="8" spans="1:4" ht="18" customHeight="1">
      <c r="A8" s="6" t="s">
        <v>31</v>
      </c>
      <c r="B8" s="6">
        <v>5096</v>
      </c>
      <c r="C8" s="28">
        <v>5555</v>
      </c>
      <c r="D8" s="1">
        <f t="shared" si="0"/>
        <v>9.0070643642072206</v>
      </c>
    </row>
    <row r="9" spans="1:4" ht="18" customHeight="1">
      <c r="A9" s="6" t="s">
        <v>30</v>
      </c>
      <c r="B9" s="6"/>
      <c r="C9" s="28"/>
      <c r="D9" s="1"/>
    </row>
    <row r="10" spans="1:4" ht="18" customHeight="1">
      <c r="A10" s="6" t="s">
        <v>29</v>
      </c>
      <c r="B10" s="6">
        <v>1663</v>
      </c>
      <c r="C10" s="28">
        <v>1813</v>
      </c>
      <c r="D10" s="1">
        <f t="shared" si="0"/>
        <v>9.019843656043296</v>
      </c>
    </row>
    <row r="11" spans="1:4" ht="18" customHeight="1">
      <c r="A11" s="6" t="s">
        <v>28</v>
      </c>
      <c r="B11" s="6">
        <v>1</v>
      </c>
      <c r="C11" s="28">
        <v>1</v>
      </c>
      <c r="D11" s="1">
        <f t="shared" si="0"/>
        <v>0</v>
      </c>
    </row>
    <row r="12" spans="1:4" ht="18" customHeight="1">
      <c r="A12" s="6" t="s">
        <v>27</v>
      </c>
      <c r="B12" s="6">
        <v>2692</v>
      </c>
      <c r="C12" s="28">
        <v>2934</v>
      </c>
      <c r="D12" s="1">
        <f t="shared" si="0"/>
        <v>8.9895988112927192</v>
      </c>
    </row>
    <row r="13" spans="1:4" ht="18" customHeight="1">
      <c r="A13" s="6" t="s">
        <v>26</v>
      </c>
      <c r="B13" s="6">
        <v>1117</v>
      </c>
      <c r="C13" s="28">
        <v>1218</v>
      </c>
      <c r="D13" s="1">
        <f t="shared" si="0"/>
        <v>9.0420769919427038</v>
      </c>
    </row>
    <row r="14" spans="1:4" ht="18" customHeight="1">
      <c r="A14" s="6" t="s">
        <v>25</v>
      </c>
      <c r="B14" s="6">
        <v>995</v>
      </c>
      <c r="C14" s="28">
        <v>1084</v>
      </c>
      <c r="D14" s="1">
        <f t="shared" si="0"/>
        <v>8.9447236180904532</v>
      </c>
    </row>
    <row r="15" spans="1:4" ht="18" customHeight="1">
      <c r="A15" s="6" t="s">
        <v>24</v>
      </c>
      <c r="B15" s="6">
        <v>9422</v>
      </c>
      <c r="C15" s="28">
        <v>10270</v>
      </c>
      <c r="D15" s="1">
        <f t="shared" si="0"/>
        <v>9.0002122691572914</v>
      </c>
    </row>
    <row r="16" spans="1:4" ht="18" customHeight="1">
      <c r="A16" s="6" t="s">
        <v>23</v>
      </c>
      <c r="B16" s="6">
        <v>4963</v>
      </c>
      <c r="C16" s="28">
        <v>5410</v>
      </c>
      <c r="D16" s="1">
        <f t="shared" si="0"/>
        <v>9.0066492041104169</v>
      </c>
    </row>
    <row r="17" spans="1:4" ht="18" customHeight="1">
      <c r="A17" s="6" t="s">
        <v>22</v>
      </c>
      <c r="B17" s="6">
        <v>831</v>
      </c>
      <c r="C17" s="28">
        <v>906</v>
      </c>
      <c r="D17" s="1">
        <f t="shared" si="0"/>
        <v>9.025270758122744</v>
      </c>
    </row>
    <row r="18" spans="1:4" ht="18" customHeight="1">
      <c r="A18" s="6" t="s">
        <v>21</v>
      </c>
      <c r="B18" s="6">
        <v>10746</v>
      </c>
      <c r="C18" s="28">
        <v>11713</v>
      </c>
      <c r="D18" s="1">
        <f t="shared" si="0"/>
        <v>8.9986971896519634</v>
      </c>
    </row>
    <row r="19" spans="1:4" ht="18" customHeight="1">
      <c r="A19" s="6" t="s">
        <v>20</v>
      </c>
      <c r="B19" s="6">
        <v>5690</v>
      </c>
      <c r="C19" s="28">
        <v>6202</v>
      </c>
      <c r="D19" s="1">
        <f t="shared" si="0"/>
        <v>8.9982425307557126</v>
      </c>
    </row>
    <row r="20" spans="1:4" ht="18" customHeight="1">
      <c r="A20" s="6" t="s">
        <v>19</v>
      </c>
      <c r="B20" s="6"/>
      <c r="C20" s="6"/>
      <c r="D20" s="1"/>
    </row>
    <row r="21" spans="1:4" ht="18" customHeight="1">
      <c r="A21" s="6" t="s">
        <v>18</v>
      </c>
      <c r="B21" s="6"/>
      <c r="C21" s="6"/>
      <c r="D21" s="1"/>
    </row>
    <row r="22" spans="1:4" ht="18" customHeight="1">
      <c r="A22" s="6" t="s">
        <v>45</v>
      </c>
      <c r="B22" s="6">
        <f>SUM(B23:B30)</f>
        <v>18171</v>
      </c>
      <c r="C22" s="28">
        <f>SUM(C23:C30)</f>
        <v>19807</v>
      </c>
      <c r="D22" s="1">
        <f>(C22-B22)/B22*100</f>
        <v>9.0033569974134622</v>
      </c>
    </row>
    <row r="23" spans="1:4" ht="18" customHeight="1">
      <c r="A23" s="6" t="s">
        <v>16</v>
      </c>
      <c r="B23" s="6">
        <v>4717</v>
      </c>
      <c r="C23" s="28">
        <v>5142</v>
      </c>
      <c r="D23" s="1">
        <f>(C23-B23)/B23*100</f>
        <v>9.0099639601441606</v>
      </c>
    </row>
    <row r="24" spans="1:4" ht="18" customHeight="1">
      <c r="A24" s="6" t="s">
        <v>15</v>
      </c>
      <c r="B24" s="6">
        <v>4729</v>
      </c>
      <c r="C24" s="28">
        <v>5155</v>
      </c>
      <c r="D24" s="1">
        <f>(C24-B24)/B24*100</f>
        <v>9.0082469866779444</v>
      </c>
    </row>
    <row r="25" spans="1:4" ht="18" customHeight="1">
      <c r="A25" s="6" t="s">
        <v>14</v>
      </c>
      <c r="B25" s="6">
        <v>4401</v>
      </c>
      <c r="C25" s="28">
        <v>4797</v>
      </c>
      <c r="D25" s="1">
        <f>(C25-B25)/B25*100</f>
        <v>8.997955010224949</v>
      </c>
    </row>
    <row r="26" spans="1:4" ht="18" customHeight="1">
      <c r="A26" s="6" t="s">
        <v>13</v>
      </c>
      <c r="B26" s="6"/>
      <c r="C26" s="28">
        <v>0</v>
      </c>
      <c r="D26" s="1"/>
    </row>
    <row r="27" spans="1:4" ht="18" customHeight="1">
      <c r="A27" s="6" t="s">
        <v>12</v>
      </c>
      <c r="B27" s="6">
        <v>3879</v>
      </c>
      <c r="C27" s="28">
        <v>4228</v>
      </c>
      <c r="D27" s="1">
        <f>(C27-B27)/B27*100</f>
        <v>8.9971642175818509</v>
      </c>
    </row>
    <row r="28" spans="1:4" ht="18" customHeight="1">
      <c r="A28" s="6" t="s">
        <v>44</v>
      </c>
      <c r="B28" s="6">
        <v>145</v>
      </c>
      <c r="C28" s="28">
        <v>158</v>
      </c>
      <c r="D28" s="1"/>
    </row>
    <row r="29" spans="1:4" ht="18" customHeight="1">
      <c r="A29" s="6" t="s">
        <v>190</v>
      </c>
      <c r="B29" s="6">
        <v>53</v>
      </c>
      <c r="C29" s="28">
        <v>58</v>
      </c>
      <c r="D29" s="1"/>
    </row>
    <row r="30" spans="1:4" ht="18" customHeight="1">
      <c r="A30" s="6" t="s">
        <v>10</v>
      </c>
      <c r="B30" s="6">
        <v>247</v>
      </c>
      <c r="C30" s="28">
        <v>269</v>
      </c>
      <c r="D30" s="1">
        <f t="shared" ref="D30:D38" si="1">(C30-B30)/B30*100</f>
        <v>8.9068825910931171</v>
      </c>
    </row>
    <row r="31" spans="1:4" ht="18" customHeight="1">
      <c r="A31" s="12" t="s">
        <v>43</v>
      </c>
      <c r="B31" s="3">
        <f>SUM(B32:B36)</f>
        <v>373778</v>
      </c>
      <c r="C31" s="3">
        <f>SUM(C32,C33)</f>
        <v>257932</v>
      </c>
      <c r="D31" s="1">
        <f t="shared" si="1"/>
        <v>-30.993263380937346</v>
      </c>
    </row>
    <row r="32" spans="1:4" ht="18" customHeight="1">
      <c r="A32" s="12" t="s">
        <v>42</v>
      </c>
      <c r="B32" s="3">
        <v>5345</v>
      </c>
      <c r="C32" s="3">
        <v>5345</v>
      </c>
      <c r="D32" s="1">
        <f t="shared" si="1"/>
        <v>0</v>
      </c>
    </row>
    <row r="33" spans="1:4" ht="18" customHeight="1">
      <c r="A33" s="12" t="s">
        <v>41</v>
      </c>
      <c r="B33" s="3">
        <v>350845</v>
      </c>
      <c r="C33" s="3">
        <v>252587</v>
      </c>
      <c r="D33" s="1">
        <f t="shared" si="1"/>
        <v>-28.006099559634595</v>
      </c>
    </row>
    <row r="34" spans="1:4" ht="18" customHeight="1">
      <c r="A34" s="3" t="s">
        <v>119</v>
      </c>
      <c r="B34" s="3">
        <v>15000</v>
      </c>
      <c r="C34" s="3"/>
      <c r="D34" s="1"/>
    </row>
    <row r="35" spans="1:4" ht="18" customHeight="1">
      <c r="A35" s="3" t="s">
        <v>120</v>
      </c>
      <c r="B35" s="3">
        <v>2588</v>
      </c>
      <c r="C35" s="3"/>
      <c r="D35" s="1"/>
    </row>
    <row r="36" spans="1:4" ht="18" customHeight="1">
      <c r="A36" s="3" t="s">
        <v>121</v>
      </c>
      <c r="B36" s="3"/>
      <c r="C36" s="3"/>
      <c r="D36" s="1"/>
    </row>
    <row r="37" spans="1:4" ht="18" customHeight="1">
      <c r="A37" s="12" t="s">
        <v>40</v>
      </c>
      <c r="B37" s="3">
        <v>14376</v>
      </c>
      <c r="C37" s="3">
        <v>14744</v>
      </c>
      <c r="D37" s="1">
        <f t="shared" si="1"/>
        <v>2.5598219254312742</v>
      </c>
    </row>
    <row r="38" spans="1:4" ht="18" customHeight="1">
      <c r="A38" s="10" t="s">
        <v>39</v>
      </c>
      <c r="B38" s="2">
        <f ca="1">B4+B31-B37</f>
        <v>450409</v>
      </c>
      <c r="C38" s="30">
        <f>C4+C31-C37</f>
        <v>342386</v>
      </c>
      <c r="D38" s="1">
        <f t="shared" ca="1" si="1"/>
        <v>-23.98331294445715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31" sqref="A31"/>
    </sheetView>
  </sheetViews>
  <sheetFormatPr defaultRowHeight="14.25"/>
  <cols>
    <col min="1" max="1" width="32.625" customWidth="1"/>
    <col min="2" max="2" width="16.25" customWidth="1"/>
    <col min="3" max="3" width="15.375" customWidth="1"/>
    <col min="4" max="4" width="12.875" customWidth="1"/>
  </cols>
  <sheetData>
    <row r="1" spans="1:4" ht="20.100000000000001" customHeight="1">
      <c r="A1" s="50" t="s">
        <v>214</v>
      </c>
      <c r="B1" s="50"/>
      <c r="C1" s="50"/>
      <c r="D1" s="50"/>
    </row>
    <row r="2" spans="1:4" ht="17.100000000000001" customHeight="1">
      <c r="A2" t="s">
        <v>183</v>
      </c>
      <c r="D2" s="11" t="s">
        <v>38</v>
      </c>
    </row>
    <row r="3" spans="1:4" ht="17.100000000000001" customHeight="1">
      <c r="A3" s="10" t="s">
        <v>37</v>
      </c>
      <c r="B3" s="42" t="s">
        <v>197</v>
      </c>
      <c r="C3" s="10" t="s">
        <v>192</v>
      </c>
      <c r="D3" s="10" t="s">
        <v>36</v>
      </c>
    </row>
    <row r="4" spans="1:4" ht="17.100000000000001" customHeight="1">
      <c r="A4" s="10" t="s">
        <v>35</v>
      </c>
      <c r="B4" s="2">
        <f>SUM(B5,B22)</f>
        <v>91007</v>
      </c>
      <c r="C4" s="30">
        <f>SUM(C5,C22)</f>
        <v>99198</v>
      </c>
      <c r="D4" s="1">
        <f>(C4-B4)/B4*100</f>
        <v>9.0004065621325839</v>
      </c>
    </row>
    <row r="5" spans="1:4" ht="17.100000000000001" customHeight="1">
      <c r="A5" s="6" t="s">
        <v>34</v>
      </c>
      <c r="B5" s="9">
        <f>SUM(B6:B21)</f>
        <v>72836</v>
      </c>
      <c r="C5" s="29">
        <f>SUM(C6:C21)</f>
        <v>79391</v>
      </c>
      <c r="D5" s="1">
        <f>(C5-B5)/B5*100</f>
        <v>8.9996704926135429</v>
      </c>
    </row>
    <row r="6" spans="1:4" ht="17.100000000000001" customHeight="1">
      <c r="A6" s="6" t="s">
        <v>33</v>
      </c>
      <c r="B6" s="6">
        <v>20253</v>
      </c>
      <c r="C6" s="28">
        <v>32285</v>
      </c>
      <c r="D6" s="1">
        <f>(C6-B6)/B6*100</f>
        <v>59.408482693921897</v>
      </c>
    </row>
    <row r="7" spans="1:4" ht="17.100000000000001" customHeight="1">
      <c r="A7" s="6" t="s">
        <v>32</v>
      </c>
      <c r="B7" s="6">
        <v>9367</v>
      </c>
      <c r="C7" s="28"/>
      <c r="D7" s="1">
        <f>(C7-B7)/B7*100</f>
        <v>-100</v>
      </c>
    </row>
    <row r="8" spans="1:4" ht="17.100000000000001" customHeight="1">
      <c r="A8" s="6" t="s">
        <v>31</v>
      </c>
      <c r="B8" s="6">
        <v>5096</v>
      </c>
      <c r="C8" s="28">
        <v>5555</v>
      </c>
      <c r="D8" s="1">
        <f>(C8-B8)/B8*100</f>
        <v>9.0070643642072206</v>
      </c>
    </row>
    <row r="9" spans="1:4" ht="17.100000000000001" customHeight="1">
      <c r="A9" s="6" t="s">
        <v>30</v>
      </c>
      <c r="B9" s="6"/>
      <c r="C9" s="28"/>
      <c r="D9" s="1"/>
    </row>
    <row r="10" spans="1:4" ht="17.100000000000001" customHeight="1">
      <c r="A10" s="6" t="s">
        <v>29</v>
      </c>
      <c r="B10" s="6">
        <v>1663</v>
      </c>
      <c r="C10" s="28">
        <v>1813</v>
      </c>
      <c r="D10" s="1">
        <f t="shared" ref="D10:D19" si="0">(C10-B10)/B10*100</f>
        <v>9.019843656043296</v>
      </c>
    </row>
    <row r="11" spans="1:4" ht="17.100000000000001" customHeight="1">
      <c r="A11" s="6" t="s">
        <v>28</v>
      </c>
      <c r="B11" s="6">
        <v>1</v>
      </c>
      <c r="C11" s="28">
        <v>1</v>
      </c>
      <c r="D11" s="1">
        <f t="shared" si="0"/>
        <v>0</v>
      </c>
    </row>
    <row r="12" spans="1:4" ht="17.100000000000001" customHeight="1">
      <c r="A12" s="6" t="s">
        <v>27</v>
      </c>
      <c r="B12" s="6">
        <v>2692</v>
      </c>
      <c r="C12" s="28">
        <v>2934</v>
      </c>
      <c r="D12" s="1">
        <f t="shared" si="0"/>
        <v>8.9895988112927192</v>
      </c>
    </row>
    <row r="13" spans="1:4" ht="17.100000000000001" customHeight="1">
      <c r="A13" s="6" t="s">
        <v>26</v>
      </c>
      <c r="B13" s="6">
        <v>1117</v>
      </c>
      <c r="C13" s="28">
        <v>1218</v>
      </c>
      <c r="D13" s="1">
        <f t="shared" si="0"/>
        <v>9.0420769919427038</v>
      </c>
    </row>
    <row r="14" spans="1:4" ht="17.100000000000001" customHeight="1">
      <c r="A14" s="6" t="s">
        <v>25</v>
      </c>
      <c r="B14" s="6">
        <v>995</v>
      </c>
      <c r="C14" s="28">
        <v>1084</v>
      </c>
      <c r="D14" s="1">
        <f t="shared" si="0"/>
        <v>8.9447236180904532</v>
      </c>
    </row>
    <row r="15" spans="1:4" ht="17.100000000000001" customHeight="1">
      <c r="A15" s="6" t="s">
        <v>24</v>
      </c>
      <c r="B15" s="6">
        <v>9422</v>
      </c>
      <c r="C15" s="28">
        <v>10270</v>
      </c>
      <c r="D15" s="1">
        <f t="shared" si="0"/>
        <v>9.0002122691572914</v>
      </c>
    </row>
    <row r="16" spans="1:4" ht="17.100000000000001" customHeight="1">
      <c r="A16" s="6" t="s">
        <v>23</v>
      </c>
      <c r="B16" s="6">
        <v>4963</v>
      </c>
      <c r="C16" s="28">
        <v>5410</v>
      </c>
      <c r="D16" s="1">
        <f t="shared" si="0"/>
        <v>9.0066492041104169</v>
      </c>
    </row>
    <row r="17" spans="1:4" ht="17.100000000000001" customHeight="1">
      <c r="A17" s="6" t="s">
        <v>22</v>
      </c>
      <c r="B17" s="6">
        <v>831</v>
      </c>
      <c r="C17" s="28">
        <v>906</v>
      </c>
      <c r="D17" s="1">
        <f t="shared" si="0"/>
        <v>9.025270758122744</v>
      </c>
    </row>
    <row r="18" spans="1:4" ht="17.100000000000001" customHeight="1">
      <c r="A18" s="6" t="s">
        <v>21</v>
      </c>
      <c r="B18" s="6">
        <v>10746</v>
      </c>
      <c r="C18" s="28">
        <v>11713</v>
      </c>
      <c r="D18" s="1">
        <f t="shared" si="0"/>
        <v>8.9986971896519634</v>
      </c>
    </row>
    <row r="19" spans="1:4" ht="17.100000000000001" customHeight="1">
      <c r="A19" s="6" t="s">
        <v>20</v>
      </c>
      <c r="B19" s="6">
        <v>5690</v>
      </c>
      <c r="C19" s="28">
        <v>6202</v>
      </c>
      <c r="D19" s="1">
        <f t="shared" si="0"/>
        <v>8.9982425307557126</v>
      </c>
    </row>
    <row r="20" spans="1:4" ht="17.100000000000001" customHeight="1">
      <c r="A20" s="6" t="s">
        <v>19</v>
      </c>
      <c r="B20" s="6"/>
      <c r="C20" s="28">
        <f t="shared" ref="C20:C21" si="1">B20*1.13</f>
        <v>0</v>
      </c>
      <c r="D20" s="1"/>
    </row>
    <row r="21" spans="1:4" ht="17.100000000000001" customHeight="1">
      <c r="A21" s="6" t="s">
        <v>18</v>
      </c>
      <c r="B21" s="6"/>
      <c r="C21" s="28">
        <f t="shared" si="1"/>
        <v>0</v>
      </c>
      <c r="D21" s="1"/>
    </row>
    <row r="22" spans="1:4" ht="17.100000000000001" customHeight="1">
      <c r="A22" s="6" t="s">
        <v>17</v>
      </c>
      <c r="B22" s="6">
        <f>SUM(B23:B30)</f>
        <v>18171</v>
      </c>
      <c r="C22" s="28">
        <f>SUM(C23:C30)</f>
        <v>19807</v>
      </c>
      <c r="D22" s="1">
        <f>(C22-B22)/B22*100</f>
        <v>9.0033569974134622</v>
      </c>
    </row>
    <row r="23" spans="1:4" ht="17.100000000000001" customHeight="1">
      <c r="A23" s="6" t="s">
        <v>16</v>
      </c>
      <c r="B23" s="6">
        <v>4717</v>
      </c>
      <c r="C23" s="28">
        <v>5142</v>
      </c>
      <c r="D23" s="1">
        <f>(C23-B23)/B23*100</f>
        <v>9.0099639601441606</v>
      </c>
    </row>
    <row r="24" spans="1:4" ht="17.100000000000001" customHeight="1">
      <c r="A24" s="6" t="s">
        <v>15</v>
      </c>
      <c r="B24" s="6">
        <v>4729</v>
      </c>
      <c r="C24" s="28">
        <v>5155</v>
      </c>
      <c r="D24" s="1">
        <f>(C24-B24)/B24*100</f>
        <v>9.0082469866779444</v>
      </c>
    </row>
    <row r="25" spans="1:4" ht="17.100000000000001" customHeight="1">
      <c r="A25" s="6" t="s">
        <v>14</v>
      </c>
      <c r="B25" s="6">
        <v>4401</v>
      </c>
      <c r="C25" s="28">
        <v>4797</v>
      </c>
      <c r="D25" s="1">
        <f>(C25-B25)/B25*100</f>
        <v>8.997955010224949</v>
      </c>
    </row>
    <row r="26" spans="1:4" ht="17.100000000000001" customHeight="1">
      <c r="A26" s="6" t="s">
        <v>13</v>
      </c>
      <c r="B26" s="6"/>
      <c r="C26" s="28">
        <v>0</v>
      </c>
      <c r="D26" s="1"/>
    </row>
    <row r="27" spans="1:4" ht="17.100000000000001" customHeight="1">
      <c r="A27" s="6" t="s">
        <v>12</v>
      </c>
      <c r="B27" s="6">
        <v>3879</v>
      </c>
      <c r="C27" s="28">
        <v>4228</v>
      </c>
      <c r="D27" s="1">
        <f>(C27-B27)/B27*100</f>
        <v>8.9971642175818509</v>
      </c>
    </row>
    <row r="28" spans="1:4" ht="17.100000000000001" customHeight="1">
      <c r="A28" s="6" t="s">
        <v>11</v>
      </c>
      <c r="B28" s="6">
        <v>145</v>
      </c>
      <c r="C28" s="28">
        <v>158</v>
      </c>
      <c r="D28" s="1">
        <f t="shared" ref="D28:D30" si="2">(C28-B28)/B28*100</f>
        <v>8.9655172413793096</v>
      </c>
    </row>
    <row r="29" spans="1:4" ht="17.100000000000001" customHeight="1">
      <c r="A29" s="6" t="s">
        <v>190</v>
      </c>
      <c r="B29" s="6">
        <v>53</v>
      </c>
      <c r="C29" s="28">
        <v>58</v>
      </c>
      <c r="D29" s="1">
        <f t="shared" si="2"/>
        <v>9.433962264150944</v>
      </c>
    </row>
    <row r="30" spans="1:4" ht="17.100000000000001" customHeight="1">
      <c r="A30" s="6" t="s">
        <v>10</v>
      </c>
      <c r="B30" s="6">
        <v>247</v>
      </c>
      <c r="C30" s="28">
        <v>269</v>
      </c>
      <c r="D30" s="1">
        <f t="shared" si="2"/>
        <v>8.9068825910931171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E33"/>
  <sheetViews>
    <sheetView workbookViewId="0">
      <pane xSplit="2" ySplit="4" topLeftCell="C5" activePane="bottomRight" state="frozen"/>
      <selection activeCell="E178" sqref="E178"/>
      <selection pane="topRight" activeCell="E178" sqref="E178"/>
      <selection pane="bottomLeft" activeCell="E178" sqref="E178"/>
      <selection pane="bottomRight" activeCell="B26" sqref="B26"/>
    </sheetView>
  </sheetViews>
  <sheetFormatPr defaultRowHeight="14.25"/>
  <cols>
    <col min="1" max="1" width="5.25" style="14" customWidth="1"/>
    <col min="2" max="2" width="26.75" style="13" customWidth="1"/>
    <col min="3" max="5" width="14.625" style="13" customWidth="1"/>
    <col min="6" max="6" width="17.5" style="13" customWidth="1"/>
    <col min="7" max="16384" width="9" style="13"/>
  </cols>
  <sheetData>
    <row r="1" spans="1:5" ht="21" customHeight="1">
      <c r="A1" s="51" t="s">
        <v>184</v>
      </c>
      <c r="B1" s="51"/>
      <c r="E1" s="34" t="s">
        <v>123</v>
      </c>
    </row>
    <row r="2" spans="1:5" ht="21" customHeight="1">
      <c r="A2" s="56" t="s">
        <v>104</v>
      </c>
      <c r="B2" s="52" t="s">
        <v>103</v>
      </c>
      <c r="C2" s="52" t="s">
        <v>118</v>
      </c>
      <c r="D2" s="52" t="s">
        <v>188</v>
      </c>
      <c r="E2" s="52" t="s">
        <v>102</v>
      </c>
    </row>
    <row r="3" spans="1:5" ht="8.25" customHeight="1">
      <c r="A3" s="57"/>
      <c r="B3" s="53"/>
      <c r="C3" s="53"/>
      <c r="D3" s="53"/>
      <c r="E3" s="53"/>
    </row>
    <row r="4" spans="1:5" ht="21" customHeight="1">
      <c r="A4" s="22"/>
      <c r="B4" s="21" t="s">
        <v>101</v>
      </c>
      <c r="C4" s="16">
        <f>SUM(C5:C27)</f>
        <v>339612</v>
      </c>
      <c r="D4" s="16">
        <f>SUM(D5:D27)</f>
        <v>342386</v>
      </c>
      <c r="E4" s="15">
        <f>(D4-C4)/C4*100</f>
        <v>0.81681448240933774</v>
      </c>
    </row>
    <row r="5" spans="1:5" ht="21" customHeight="1">
      <c r="A5" s="20" t="s">
        <v>100</v>
      </c>
      <c r="B5" s="19" t="s">
        <v>99</v>
      </c>
      <c r="C5" s="18">
        <v>22924</v>
      </c>
      <c r="D5" s="18">
        <v>26494</v>
      </c>
      <c r="E5" s="15">
        <f>(D5-C5)/C5*100</f>
        <v>15.573198394695515</v>
      </c>
    </row>
    <row r="6" spans="1:5" ht="21" customHeight="1">
      <c r="A6" s="20" t="s">
        <v>98</v>
      </c>
      <c r="B6" s="19" t="s">
        <v>97</v>
      </c>
      <c r="C6" s="18"/>
      <c r="D6" s="18"/>
      <c r="E6" s="15"/>
    </row>
    <row r="7" spans="1:5" ht="21" customHeight="1">
      <c r="A7" s="20" t="s">
        <v>96</v>
      </c>
      <c r="B7" s="19" t="s">
        <v>95</v>
      </c>
      <c r="C7" s="18"/>
      <c r="D7" s="18"/>
      <c r="E7" s="15"/>
    </row>
    <row r="8" spans="1:5" ht="21" customHeight="1">
      <c r="A8" s="20" t="s">
        <v>94</v>
      </c>
      <c r="B8" s="19" t="s">
        <v>93</v>
      </c>
      <c r="C8" s="18">
        <v>13151</v>
      </c>
      <c r="D8" s="18">
        <v>11638</v>
      </c>
      <c r="E8" s="15">
        <f t="shared" ref="E8:E19" si="0">(D8-C8)/C8*100</f>
        <v>-11.504828530149798</v>
      </c>
    </row>
    <row r="9" spans="1:5" ht="21" customHeight="1">
      <c r="A9" s="20" t="s">
        <v>92</v>
      </c>
      <c r="B9" s="19" t="s">
        <v>91</v>
      </c>
      <c r="C9" s="18">
        <v>81270</v>
      </c>
      <c r="D9" s="18">
        <v>83102</v>
      </c>
      <c r="E9" s="15">
        <f t="shared" si="0"/>
        <v>2.2542143472376033</v>
      </c>
    </row>
    <row r="10" spans="1:5" ht="21" customHeight="1">
      <c r="A10" s="20" t="s">
        <v>90</v>
      </c>
      <c r="B10" s="19" t="s">
        <v>89</v>
      </c>
      <c r="C10" s="18">
        <v>550</v>
      </c>
      <c r="D10" s="18">
        <v>605</v>
      </c>
      <c r="E10" s="15">
        <f t="shared" si="0"/>
        <v>10</v>
      </c>
    </row>
    <row r="11" spans="1:5" ht="21" customHeight="1">
      <c r="A11" s="20" t="s">
        <v>88</v>
      </c>
      <c r="B11" s="19" t="s">
        <v>87</v>
      </c>
      <c r="C11" s="18">
        <v>2717</v>
      </c>
      <c r="D11" s="18">
        <v>2034</v>
      </c>
      <c r="E11" s="15">
        <f t="shared" si="0"/>
        <v>-25.138019874861978</v>
      </c>
    </row>
    <row r="12" spans="1:5" ht="21" customHeight="1">
      <c r="A12" s="20" t="s">
        <v>86</v>
      </c>
      <c r="B12" s="19" t="s">
        <v>85</v>
      </c>
      <c r="C12" s="18">
        <v>73084</v>
      </c>
      <c r="D12" s="18">
        <v>73218</v>
      </c>
      <c r="E12" s="15">
        <f t="shared" si="0"/>
        <v>0.18335066498823271</v>
      </c>
    </row>
    <row r="13" spans="1:5" ht="21" customHeight="1">
      <c r="A13" s="20" t="s">
        <v>84</v>
      </c>
      <c r="B13" s="19" t="s">
        <v>83</v>
      </c>
      <c r="C13" s="18">
        <v>67759</v>
      </c>
      <c r="D13" s="18">
        <v>71657</v>
      </c>
      <c r="E13" s="15">
        <f t="shared" si="0"/>
        <v>5.7527413332546233</v>
      </c>
    </row>
    <row r="14" spans="1:5" ht="21" customHeight="1">
      <c r="A14" s="20" t="s">
        <v>82</v>
      </c>
      <c r="B14" s="19" t="s">
        <v>81</v>
      </c>
      <c r="C14" s="18">
        <v>1106</v>
      </c>
      <c r="D14" s="18">
        <v>655</v>
      </c>
      <c r="E14" s="15">
        <f t="shared" si="0"/>
        <v>-40.77757685352622</v>
      </c>
    </row>
    <row r="15" spans="1:5" ht="21" customHeight="1">
      <c r="A15" s="20" t="s">
        <v>80</v>
      </c>
      <c r="B15" s="19" t="s">
        <v>79</v>
      </c>
      <c r="C15" s="18">
        <v>4305</v>
      </c>
      <c r="D15" s="18">
        <v>3424</v>
      </c>
      <c r="E15" s="15">
        <f t="shared" si="0"/>
        <v>-20.464576074332172</v>
      </c>
    </row>
    <row r="16" spans="1:5" ht="21" customHeight="1">
      <c r="A16" s="20" t="s">
        <v>78</v>
      </c>
      <c r="B16" s="19" t="s">
        <v>77</v>
      </c>
      <c r="C16" s="18">
        <v>47568</v>
      </c>
      <c r="D16" s="18">
        <v>36756</v>
      </c>
      <c r="E16" s="15">
        <f t="shared" si="0"/>
        <v>-22.729566094853684</v>
      </c>
    </row>
    <row r="17" spans="1:5" ht="21" customHeight="1">
      <c r="A17" s="20" t="s">
        <v>76</v>
      </c>
      <c r="B17" s="19" t="s">
        <v>75</v>
      </c>
      <c r="C17" s="18">
        <v>2763</v>
      </c>
      <c r="D17" s="18">
        <v>2870</v>
      </c>
      <c r="E17" s="15">
        <f t="shared" si="0"/>
        <v>3.8726022439377492</v>
      </c>
    </row>
    <row r="18" spans="1:5" ht="21" customHeight="1">
      <c r="A18" s="20" t="s">
        <v>74</v>
      </c>
      <c r="B18" s="19" t="s">
        <v>73</v>
      </c>
      <c r="C18" s="18">
        <v>612</v>
      </c>
      <c r="D18" s="18">
        <v>615</v>
      </c>
      <c r="E18" s="15">
        <f t="shared" si="0"/>
        <v>0.49019607843137253</v>
      </c>
    </row>
    <row r="19" spans="1:5" ht="21" customHeight="1">
      <c r="A19" s="20" t="s">
        <v>72</v>
      </c>
      <c r="B19" s="19" t="s">
        <v>71</v>
      </c>
      <c r="C19" s="18">
        <v>687</v>
      </c>
      <c r="D19" s="18">
        <v>308</v>
      </c>
      <c r="E19" s="15">
        <f t="shared" si="0"/>
        <v>-55.167394468704515</v>
      </c>
    </row>
    <row r="20" spans="1:5" ht="21" customHeight="1">
      <c r="A20" s="20" t="s">
        <v>70</v>
      </c>
      <c r="B20" s="19" t="s">
        <v>69</v>
      </c>
      <c r="C20" s="18"/>
      <c r="D20" s="18"/>
      <c r="E20" s="15"/>
    </row>
    <row r="21" spans="1:5" ht="21" customHeight="1">
      <c r="A21" s="20" t="s">
        <v>68</v>
      </c>
      <c r="B21" s="19" t="s">
        <v>67</v>
      </c>
      <c r="C21" s="18"/>
      <c r="D21" s="18"/>
      <c r="E21" s="15"/>
    </row>
    <row r="22" spans="1:5" ht="21" customHeight="1">
      <c r="A22" s="20" t="s">
        <v>66</v>
      </c>
      <c r="B22" s="19" t="s">
        <v>65</v>
      </c>
      <c r="C22" s="18">
        <v>2948</v>
      </c>
      <c r="D22" s="18">
        <v>2786</v>
      </c>
      <c r="E22" s="15">
        <f>(D22-C22)/C22*100</f>
        <v>-5.4952510176390774</v>
      </c>
    </row>
    <row r="23" spans="1:5" ht="21" customHeight="1">
      <c r="A23" s="20" t="s">
        <v>64</v>
      </c>
      <c r="B23" s="19" t="s">
        <v>63</v>
      </c>
      <c r="C23" s="18">
        <v>8349</v>
      </c>
      <c r="D23" s="18">
        <v>18533</v>
      </c>
      <c r="E23" s="15">
        <f>(D23-C23)/C23*100</f>
        <v>121.97868008144688</v>
      </c>
    </row>
    <row r="24" spans="1:5" ht="21" customHeight="1">
      <c r="A24" s="20" t="s">
        <v>62</v>
      </c>
      <c r="B24" s="19" t="s">
        <v>61</v>
      </c>
      <c r="C24" s="18">
        <v>604</v>
      </c>
      <c r="D24" s="18">
        <v>395</v>
      </c>
      <c r="E24" s="15">
        <f>(D24-C24)/C24*100</f>
        <v>-34.602649006622514</v>
      </c>
    </row>
    <row r="25" spans="1:5" ht="21" customHeight="1">
      <c r="A25" s="20" t="s">
        <v>60</v>
      </c>
      <c r="B25" s="19" t="s">
        <v>59</v>
      </c>
      <c r="C25" s="18">
        <v>6000</v>
      </c>
      <c r="D25" s="18">
        <v>6000</v>
      </c>
      <c r="E25" s="15">
        <f>(D25-C25)/C25*100</f>
        <v>0</v>
      </c>
    </row>
    <row r="26" spans="1:5" ht="21" customHeight="1">
      <c r="A26" s="20" t="s">
        <v>58</v>
      </c>
      <c r="B26" s="19" t="s">
        <v>122</v>
      </c>
      <c r="C26" s="18">
        <v>1010</v>
      </c>
      <c r="D26" s="18">
        <v>1296</v>
      </c>
      <c r="E26" s="15">
        <f>(D26-C26)/C26*100</f>
        <v>28.316831683168314</v>
      </c>
    </row>
    <row r="27" spans="1:5" ht="21" customHeight="1">
      <c r="A27" s="20" t="s">
        <v>57</v>
      </c>
      <c r="B27" s="19" t="s">
        <v>56</v>
      </c>
      <c r="C27" s="18">
        <v>2205</v>
      </c>
      <c r="D27" s="18"/>
      <c r="E27" s="15"/>
    </row>
    <row r="28" spans="1:5" ht="21" customHeight="1">
      <c r="A28" s="20"/>
      <c r="B28" s="21" t="s">
        <v>55</v>
      </c>
      <c r="C28" s="16">
        <f>SUM(C30:C32)</f>
        <v>102924</v>
      </c>
      <c r="D28" s="16">
        <f>SUM(D29:D32)</f>
        <v>103689</v>
      </c>
      <c r="E28" s="15">
        <f>(D28-C28)/C28*100</f>
        <v>0.74326687653025525</v>
      </c>
    </row>
    <row r="29" spans="1:5" ht="21" customHeight="1">
      <c r="A29" s="20" t="s">
        <v>209</v>
      </c>
      <c r="B29" s="19" t="s">
        <v>189</v>
      </c>
      <c r="C29" s="16"/>
      <c r="D29" s="18">
        <v>258</v>
      </c>
      <c r="E29" s="15"/>
    </row>
    <row r="30" spans="1:5" ht="21" customHeight="1">
      <c r="A30" s="20" t="s">
        <v>210</v>
      </c>
      <c r="B30" s="19" t="s">
        <v>54</v>
      </c>
      <c r="C30" s="18">
        <v>102789</v>
      </c>
      <c r="D30" s="18">
        <v>102898</v>
      </c>
      <c r="E30" s="17"/>
    </row>
    <row r="31" spans="1:5" ht="21" customHeight="1">
      <c r="A31" s="20" t="s">
        <v>211</v>
      </c>
      <c r="B31" s="19" t="s">
        <v>53</v>
      </c>
      <c r="C31" s="18">
        <v>58</v>
      </c>
      <c r="D31" s="18">
        <v>314</v>
      </c>
      <c r="E31" s="17"/>
    </row>
    <row r="32" spans="1:5" ht="21" customHeight="1">
      <c r="A32" s="20" t="s">
        <v>212</v>
      </c>
      <c r="B32" s="19" t="s">
        <v>52</v>
      </c>
      <c r="C32" s="18">
        <v>77</v>
      </c>
      <c r="D32" s="18">
        <v>219</v>
      </c>
      <c r="E32" s="17"/>
    </row>
    <row r="33" spans="1:5" ht="21" customHeight="1">
      <c r="A33" s="54" t="s">
        <v>51</v>
      </c>
      <c r="B33" s="55"/>
      <c r="C33" s="16">
        <f>C4+C28</f>
        <v>442536</v>
      </c>
      <c r="D33" s="16">
        <f>D4+D28</f>
        <v>446075</v>
      </c>
      <c r="E33" s="15">
        <f>(D33-C33)/C33*100</f>
        <v>0.7997089502322976</v>
      </c>
    </row>
  </sheetData>
  <mergeCells count="7">
    <mergeCell ref="A1:B1"/>
    <mergeCell ref="D2:D3"/>
    <mergeCell ref="E2:E3"/>
    <mergeCell ref="A33:B33"/>
    <mergeCell ref="A2:A3"/>
    <mergeCell ref="B2:B3"/>
    <mergeCell ref="C2:C3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&amp;C&amp;"隶书,加粗"&amp;22 濮阳县2017年一般预算支出预算（草案）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D1"/>
    </sheetView>
  </sheetViews>
  <sheetFormatPr defaultRowHeight="14.25"/>
  <cols>
    <col min="1" max="1" width="32.625" customWidth="1"/>
    <col min="2" max="2" width="19.875" customWidth="1"/>
    <col min="3" max="3" width="15.375" customWidth="1"/>
    <col min="4" max="4" width="13.5" customWidth="1"/>
  </cols>
  <sheetData>
    <row r="1" spans="1:4" ht="20.100000000000001" customHeight="1">
      <c r="A1" s="50" t="s">
        <v>217</v>
      </c>
      <c r="B1" s="50"/>
      <c r="C1" s="50"/>
      <c r="D1" s="50"/>
    </row>
    <row r="2" spans="1:4" ht="17.100000000000001" customHeight="1">
      <c r="A2" t="s">
        <v>185</v>
      </c>
      <c r="D2" s="11" t="s">
        <v>38</v>
      </c>
    </row>
    <row r="3" spans="1:4" ht="17.100000000000001" customHeight="1">
      <c r="A3" s="10" t="s">
        <v>37</v>
      </c>
      <c r="B3" s="42" t="s">
        <v>193</v>
      </c>
      <c r="C3" s="10" t="s">
        <v>192</v>
      </c>
      <c r="D3" s="10" t="s">
        <v>36</v>
      </c>
    </row>
    <row r="4" spans="1:4" ht="17.100000000000001" customHeight="1">
      <c r="A4" s="8" t="s">
        <v>9</v>
      </c>
      <c r="B4" s="7">
        <f>SUM(B5:B13)</f>
        <v>101876</v>
      </c>
      <c r="C4" s="7">
        <f>SUM(C5:C13)</f>
        <v>101876</v>
      </c>
      <c r="D4" s="1">
        <f t="shared" ref="D4:D13" si="0">(C4-B4)/B4*100</f>
        <v>0</v>
      </c>
    </row>
    <row r="5" spans="1:4" ht="17.100000000000001" customHeight="1">
      <c r="A5" s="4" t="s">
        <v>8</v>
      </c>
      <c r="B5" s="6"/>
      <c r="C5" s="6"/>
      <c r="D5" s="1"/>
    </row>
    <row r="6" spans="1:4" ht="17.100000000000001" customHeight="1">
      <c r="A6" s="4" t="s">
        <v>7</v>
      </c>
      <c r="B6" s="6">
        <v>314</v>
      </c>
      <c r="C6" s="6">
        <v>314</v>
      </c>
      <c r="D6" s="1">
        <f t="shared" si="0"/>
        <v>0</v>
      </c>
    </row>
    <row r="7" spans="1:4" ht="17.100000000000001" customHeight="1">
      <c r="A7" s="4" t="s">
        <v>6</v>
      </c>
      <c r="B7" s="3">
        <v>661</v>
      </c>
      <c r="C7" s="3">
        <v>661</v>
      </c>
      <c r="D7" s="1">
        <f t="shared" si="0"/>
        <v>0</v>
      </c>
    </row>
    <row r="8" spans="1:4" ht="17.100000000000001" customHeight="1">
      <c r="A8" s="4" t="s">
        <v>5</v>
      </c>
      <c r="B8" s="5">
        <v>1039</v>
      </c>
      <c r="C8" s="5">
        <v>1039</v>
      </c>
      <c r="D8" s="1">
        <f t="shared" si="0"/>
        <v>0</v>
      </c>
    </row>
    <row r="9" spans="1:4" ht="17.100000000000001" customHeight="1">
      <c r="A9" s="4" t="s">
        <v>4</v>
      </c>
      <c r="B9" s="5">
        <v>799</v>
      </c>
      <c r="C9" s="5">
        <v>799</v>
      </c>
      <c r="D9" s="1">
        <f t="shared" si="0"/>
        <v>0</v>
      </c>
    </row>
    <row r="10" spans="1:4" ht="17.100000000000001" customHeight="1">
      <c r="A10" s="4" t="s">
        <v>3</v>
      </c>
      <c r="B10" s="5">
        <v>98064</v>
      </c>
      <c r="C10" s="3">
        <v>98064</v>
      </c>
      <c r="D10" s="1">
        <f t="shared" si="0"/>
        <v>0</v>
      </c>
    </row>
    <row r="11" spans="1:4" ht="17.100000000000001" customHeight="1">
      <c r="A11" s="4" t="s">
        <v>2</v>
      </c>
      <c r="B11" s="3">
        <v>964</v>
      </c>
      <c r="C11" s="3">
        <v>964</v>
      </c>
      <c r="D11" s="1">
        <f t="shared" si="0"/>
        <v>0</v>
      </c>
    </row>
    <row r="12" spans="1:4" ht="17.100000000000001" customHeight="1">
      <c r="A12" s="4" t="s">
        <v>1</v>
      </c>
      <c r="B12" s="3">
        <v>21</v>
      </c>
      <c r="C12" s="3">
        <v>21</v>
      </c>
      <c r="D12" s="1">
        <f t="shared" si="0"/>
        <v>0</v>
      </c>
    </row>
    <row r="13" spans="1:4" ht="17.100000000000001" customHeight="1">
      <c r="A13" s="4" t="s">
        <v>0</v>
      </c>
      <c r="B13" s="3">
        <v>14</v>
      </c>
      <c r="C13" s="3">
        <v>14</v>
      </c>
      <c r="D13" s="1">
        <f t="shared" si="0"/>
        <v>0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9"/>
  <sheetViews>
    <sheetView workbookViewId="0">
      <pane xSplit="2" ySplit="4" topLeftCell="C5" activePane="bottomRight" state="frozen"/>
      <selection activeCell="E178" sqref="E178"/>
      <selection pane="topRight" activeCell="E178" sqref="E178"/>
      <selection pane="bottomLeft" activeCell="E178" sqref="E178"/>
      <selection pane="bottomRight" activeCell="B6" sqref="B6"/>
    </sheetView>
  </sheetViews>
  <sheetFormatPr defaultRowHeight="14.25"/>
  <cols>
    <col min="1" max="1" width="5.25" style="14" customWidth="1"/>
    <col min="2" max="2" width="26.75" style="13" customWidth="1"/>
    <col min="3" max="3" width="14.625" style="13" customWidth="1"/>
    <col min="4" max="4" width="17.5" style="13" customWidth="1"/>
    <col min="5" max="16384" width="9" style="13"/>
  </cols>
  <sheetData>
    <row r="1" spans="1:3" ht="29.25" customHeight="1"/>
    <row r="2" spans="1:3" ht="21" customHeight="1">
      <c r="A2" s="51" t="s">
        <v>215</v>
      </c>
      <c r="B2" s="51"/>
      <c r="C2" s="34" t="s">
        <v>123</v>
      </c>
    </row>
    <row r="3" spans="1:3" ht="21" customHeight="1">
      <c r="A3" s="56" t="s">
        <v>104</v>
      </c>
      <c r="B3" s="52" t="s">
        <v>103</v>
      </c>
      <c r="C3" s="52" t="s">
        <v>188</v>
      </c>
    </row>
    <row r="4" spans="1:3" ht="8.25" customHeight="1">
      <c r="A4" s="57"/>
      <c r="B4" s="53"/>
      <c r="C4" s="53"/>
    </row>
    <row r="5" spans="1:3" ht="21" customHeight="1">
      <c r="A5" s="20"/>
      <c r="B5" s="21" t="s">
        <v>224</v>
      </c>
      <c r="C5" s="16">
        <f>SUM(C6:C9)</f>
        <v>0</v>
      </c>
    </row>
    <row r="6" spans="1:3" ht="21" customHeight="1">
      <c r="A6" s="20"/>
      <c r="B6" s="19"/>
      <c r="C6" s="18"/>
    </row>
    <row r="7" spans="1:3" ht="21" customHeight="1">
      <c r="A7" s="20"/>
      <c r="B7" s="19"/>
      <c r="C7" s="18"/>
    </row>
    <row r="8" spans="1:3" ht="21" customHeight="1">
      <c r="A8" s="20"/>
      <c r="B8" s="19"/>
      <c r="C8" s="18"/>
    </row>
    <row r="9" spans="1:3" ht="21" customHeight="1">
      <c r="A9" s="20"/>
      <c r="B9" s="19"/>
      <c r="C9" s="18"/>
    </row>
  </sheetData>
  <mergeCells count="4">
    <mergeCell ref="A2:B2"/>
    <mergeCell ref="A3:A4"/>
    <mergeCell ref="B3:B4"/>
    <mergeCell ref="C3:C4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&amp;C&amp;"隶书,加粗"&amp;22 濮阳县2017年基金预算支出预算（草案）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E9"/>
  <sheetViews>
    <sheetView workbookViewId="0">
      <pane xSplit="2" ySplit="4" topLeftCell="C5" activePane="bottomRight" state="frozen"/>
      <selection activeCell="E178" sqref="E178"/>
      <selection pane="topRight" activeCell="E178" sqref="E178"/>
      <selection pane="bottomLeft" activeCell="E178" sqref="E178"/>
      <selection pane="bottomRight" activeCell="A2" sqref="A2:B2"/>
    </sheetView>
  </sheetViews>
  <sheetFormatPr defaultRowHeight="14.25"/>
  <cols>
    <col min="1" max="1" width="5.25" style="14" customWidth="1"/>
    <col min="2" max="2" width="26.75" style="13" customWidth="1"/>
    <col min="3" max="5" width="14.625" style="13" customWidth="1"/>
    <col min="6" max="6" width="17.5" style="13" customWidth="1"/>
    <col min="7" max="16384" width="9" style="13"/>
  </cols>
  <sheetData>
    <row r="1" spans="1:5" ht="29.25" customHeight="1"/>
    <row r="2" spans="1:5" ht="21" customHeight="1">
      <c r="A2" s="51" t="s">
        <v>216</v>
      </c>
      <c r="B2" s="51"/>
      <c r="E2" s="34" t="s">
        <v>50</v>
      </c>
    </row>
    <row r="3" spans="1:5" ht="21" customHeight="1">
      <c r="A3" s="56" t="s">
        <v>104</v>
      </c>
      <c r="B3" s="52" t="s">
        <v>103</v>
      </c>
      <c r="C3" s="52" t="s">
        <v>118</v>
      </c>
      <c r="D3" s="52" t="s">
        <v>188</v>
      </c>
      <c r="E3" s="52" t="s">
        <v>102</v>
      </c>
    </row>
    <row r="4" spans="1:5" ht="8.25" customHeight="1">
      <c r="A4" s="57"/>
      <c r="B4" s="53"/>
      <c r="C4" s="53"/>
      <c r="D4" s="53"/>
      <c r="E4" s="53"/>
    </row>
    <row r="5" spans="1:5" ht="21" customHeight="1">
      <c r="A5" s="20"/>
      <c r="B5" s="21" t="s">
        <v>55</v>
      </c>
      <c r="C5" s="16">
        <f>SUM(C7:C9)</f>
        <v>102924</v>
      </c>
      <c r="D5" s="16">
        <f>SUM(D6:D9)</f>
        <v>103689</v>
      </c>
      <c r="E5" s="15">
        <f>(D5-C5)/C5*100</f>
        <v>0.74326687653025525</v>
      </c>
    </row>
    <row r="6" spans="1:5" ht="21" customHeight="1">
      <c r="A6" s="20" t="s">
        <v>86</v>
      </c>
      <c r="B6" s="19" t="s">
        <v>189</v>
      </c>
      <c r="C6" s="16"/>
      <c r="D6" s="18">
        <v>258</v>
      </c>
      <c r="E6" s="15"/>
    </row>
    <row r="7" spans="1:5" ht="21" customHeight="1">
      <c r="A7" s="20" t="s">
        <v>80</v>
      </c>
      <c r="B7" s="19" t="s">
        <v>54</v>
      </c>
      <c r="C7" s="18">
        <v>102789</v>
      </c>
      <c r="D7" s="18">
        <v>102898</v>
      </c>
      <c r="E7" s="17"/>
    </row>
    <row r="8" spans="1:5" ht="21" customHeight="1">
      <c r="A8" s="20" t="s">
        <v>74</v>
      </c>
      <c r="B8" s="19" t="s">
        <v>53</v>
      </c>
      <c r="C8" s="18">
        <v>58</v>
      </c>
      <c r="D8" s="18">
        <v>314</v>
      </c>
      <c r="E8" s="17"/>
    </row>
    <row r="9" spans="1:5" ht="21" customHeight="1">
      <c r="A9" s="20" t="s">
        <v>212</v>
      </c>
      <c r="B9" s="19" t="s">
        <v>52</v>
      </c>
      <c r="C9" s="18">
        <v>77</v>
      </c>
      <c r="D9" s="18">
        <v>219</v>
      </c>
      <c r="E9" s="17"/>
    </row>
  </sheetData>
  <mergeCells count="6">
    <mergeCell ref="E3:E4"/>
    <mergeCell ref="A2:B2"/>
    <mergeCell ref="A3:A4"/>
    <mergeCell ref="B3:B4"/>
    <mergeCell ref="C3:C4"/>
    <mergeCell ref="D3:D4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&amp;C&amp;"隶书,加粗"&amp;22 濮阳县2017年基金预算支出预算（草案）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2" sqref="A2"/>
    </sheetView>
  </sheetViews>
  <sheetFormatPr defaultRowHeight="14.25"/>
  <cols>
    <col min="1" max="1" width="32.625" customWidth="1"/>
    <col min="2" max="2" width="24.625" customWidth="1"/>
    <col min="3" max="3" width="21.375" customWidth="1"/>
  </cols>
  <sheetData>
    <row r="1" spans="1:3" ht="20.100000000000001" customHeight="1">
      <c r="A1" s="50" t="s">
        <v>222</v>
      </c>
      <c r="B1" s="50"/>
      <c r="C1" s="50"/>
    </row>
    <row r="2" spans="1:3" ht="17.100000000000001" customHeight="1">
      <c r="A2" t="s">
        <v>225</v>
      </c>
      <c r="C2" s="44" t="s">
        <v>38</v>
      </c>
    </row>
    <row r="3" spans="1:3" ht="17.100000000000001" customHeight="1">
      <c r="A3" s="10" t="s">
        <v>37</v>
      </c>
      <c r="B3" s="42" t="s">
        <v>220</v>
      </c>
      <c r="C3" s="10" t="s">
        <v>221</v>
      </c>
    </row>
    <row r="4" spans="1:3" ht="17.100000000000001" customHeight="1">
      <c r="A4" s="8" t="s">
        <v>219</v>
      </c>
      <c r="B4" s="7">
        <f>SUM(B5:B13)</f>
        <v>50</v>
      </c>
      <c r="C4" s="7">
        <f>SUM(C5:C13)</f>
        <v>50</v>
      </c>
    </row>
    <row r="5" spans="1:3" ht="17.100000000000001" customHeight="1">
      <c r="A5" s="4" t="s">
        <v>223</v>
      </c>
      <c r="B5" s="6">
        <v>50</v>
      </c>
      <c r="C5" s="6">
        <v>50</v>
      </c>
    </row>
    <row r="6" spans="1:3" ht="17.100000000000001" customHeight="1">
      <c r="A6" s="4"/>
      <c r="B6" s="6"/>
      <c r="C6" s="6"/>
    </row>
    <row r="7" spans="1:3" ht="17.100000000000001" customHeight="1">
      <c r="A7" s="4"/>
      <c r="B7" s="3"/>
      <c r="C7" s="3"/>
    </row>
    <row r="8" spans="1:3" ht="17.100000000000001" customHeight="1">
      <c r="A8" s="4"/>
      <c r="B8" s="5"/>
      <c r="C8" s="5"/>
    </row>
    <row r="9" spans="1:3" ht="17.100000000000001" customHeight="1">
      <c r="A9" s="4"/>
      <c r="B9" s="5"/>
      <c r="C9" s="5"/>
    </row>
    <row r="10" spans="1:3" ht="17.100000000000001" customHeight="1">
      <c r="A10" s="4"/>
      <c r="B10" s="5"/>
      <c r="C10" s="3"/>
    </row>
    <row r="11" spans="1:3" ht="17.100000000000001" customHeight="1">
      <c r="A11" s="4"/>
      <c r="B11" s="3"/>
      <c r="C11" s="3"/>
    </row>
    <row r="12" spans="1:3" ht="17.100000000000001" customHeight="1">
      <c r="A12" s="4"/>
      <c r="B12" s="3"/>
      <c r="C12" s="3"/>
    </row>
    <row r="13" spans="1:3" ht="17.100000000000001" customHeight="1">
      <c r="A13" s="4"/>
      <c r="B13" s="3"/>
      <c r="C13" s="3"/>
    </row>
  </sheetData>
  <mergeCells count="1">
    <mergeCell ref="A1:C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3</vt:i4>
      </vt:variant>
    </vt:vector>
  </HeadingPairs>
  <TitlesOfParts>
    <vt:vector size="13" baseType="lpstr">
      <vt:lpstr>2016年财政收入</vt:lpstr>
      <vt:lpstr>2016年财政支出</vt:lpstr>
      <vt:lpstr>2017年转移支付及返还性收入财力预算</vt:lpstr>
      <vt:lpstr>2017年财一般预算收入</vt:lpstr>
      <vt:lpstr>2017年一般预算支出</vt:lpstr>
      <vt:lpstr>2017年政府性基金预算收入 </vt:lpstr>
      <vt:lpstr>2017年政府性基金预算支出</vt:lpstr>
      <vt:lpstr>2017年政府性基金转移支付</vt:lpstr>
      <vt:lpstr>2017年国有资本经营预算收支  </vt:lpstr>
      <vt:lpstr>2017年社保基金预算收支</vt:lpstr>
      <vt:lpstr>'2017年一般预算支出'!Print_Titles</vt:lpstr>
      <vt:lpstr>'2017年政府性基金预算支出'!Print_Titles</vt:lpstr>
      <vt:lpstr>'2017年政府性基金转移支付'!Print_Titles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2017-04-27T08:10:59Z</cp:lastPrinted>
  <dcterms:created xsi:type="dcterms:W3CDTF">2016-03-09T01:45:48Z</dcterms:created>
  <dcterms:modified xsi:type="dcterms:W3CDTF">2017-04-27T08:11:07Z</dcterms:modified>
</cp:coreProperties>
</file>